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DE79" lockStructure="1"/>
  <bookViews>
    <workbookView xWindow="90" yWindow="-75" windowWidth="12240" windowHeight="7215"/>
  </bookViews>
  <sheets>
    <sheet name="ROI Calculator" sheetId="7" r:id="rId1"/>
    <sheet name="Results" sheetId="6" r:id="rId2"/>
    <sheet name="Parking Lots" sheetId="4" state="hidden" r:id="rId3"/>
    <sheet name="Sidewalks" sheetId="5" state="hidden" r:id="rId4"/>
  </sheets>
  <definedNames>
    <definedName name="CombinedAnti_">OFFSET('Parking Lots'!$G$30,,,'Parking Lots'!$B$23)</definedName>
    <definedName name="CombinedDe_">OFFSET(Sidewalks!$G$30,,,Sidewalks!$B$23)</definedName>
    <definedName name="EquiAnti_">OFFSET('Parking Lots'!$D$30,,,'Parking Lots'!$B$23)</definedName>
    <definedName name="EquipDe_">OFFSET(Sidewalks!$D$30,,,Sidewalks!$B$23)</definedName>
    <definedName name="EventsAnti_">OFFSET('Parking Lots'!$B$30,,,'Parking Lots'!$B$23)</definedName>
    <definedName name="EventsDe_">OFFSET(Sidewalks!$B$30,,,Sidewalks!$B$23)</definedName>
    <definedName name="_xlnm.Print_Area" localSheetId="1">Results!$A$1:$M$81</definedName>
    <definedName name="_xlnm.Print_Area" localSheetId="0">'ROI Calculator'!$A$1:$M$52</definedName>
    <definedName name="SaleDE_">OFFSET(Sidewalks!$C$30,,,Sidewalks!$B$23)</definedName>
    <definedName name="SALTAnti_">OFFSET('Parking Lots'!$C$30,,,'Parking Lots'!$B$23)</definedName>
  </definedNames>
  <calcPr calcId="145621"/>
</workbook>
</file>

<file path=xl/calcChain.xml><?xml version="1.0" encoding="utf-8"?>
<calcChain xmlns="http://schemas.openxmlformats.org/spreadsheetml/2006/main">
  <c r="C8" i="6" l="1"/>
  <c r="E15" i="6"/>
  <c r="C21" i="7" l="1"/>
  <c r="I17" i="7" l="1"/>
  <c r="J17" i="7"/>
  <c r="J16" i="7"/>
  <c r="I16" i="7"/>
  <c r="J9" i="7"/>
  <c r="I9" i="7"/>
  <c r="D28" i="5" l="1"/>
  <c r="C14" i="5"/>
  <c r="C5" i="5"/>
  <c r="D28" i="4"/>
  <c r="C7" i="4" l="1"/>
  <c r="C6" i="4"/>
  <c r="C12" i="4"/>
  <c r="J10" i="7"/>
  <c r="C10" i="5"/>
  <c r="C9" i="5"/>
  <c r="C19" i="5"/>
  <c r="C18" i="5"/>
  <c r="C15" i="5"/>
  <c r="C12" i="5"/>
  <c r="C8" i="5"/>
  <c r="C7" i="5"/>
  <c r="C6" i="5"/>
  <c r="B27" i="5" s="1"/>
  <c r="C4" i="5"/>
  <c r="C11" i="4"/>
  <c r="C3" i="5"/>
  <c r="C19" i="4"/>
  <c r="C18" i="4"/>
  <c r="C13" i="4"/>
  <c r="C10" i="4"/>
  <c r="C4" i="4"/>
  <c r="C5" i="4"/>
  <c r="C8" i="4"/>
  <c r="C9" i="4"/>
  <c r="C3" i="4"/>
  <c r="F6" i="4" l="1"/>
  <c r="E6" i="4"/>
  <c r="E7" i="5"/>
  <c r="E14" i="5" s="1"/>
  <c r="F7" i="5"/>
  <c r="F14" i="5" s="1"/>
  <c r="F6" i="5"/>
  <c r="F10" i="5" s="1"/>
  <c r="B27" i="4"/>
  <c r="B34" i="4" s="1"/>
  <c r="F7" i="4"/>
  <c r="E7" i="4"/>
  <c r="G7" i="4"/>
  <c r="E6" i="5"/>
  <c r="L7" i="4"/>
  <c r="H7" i="4"/>
  <c r="G7" i="5"/>
  <c r="H7" i="5"/>
  <c r="F8" i="5" s="1"/>
  <c r="L26" i="4" s="1"/>
  <c r="J7" i="4"/>
  <c r="B110" i="4"/>
  <c r="C11" i="5"/>
  <c r="L17" i="7"/>
  <c r="K17" i="7"/>
  <c r="K16" i="7"/>
  <c r="L16" i="7"/>
  <c r="K9" i="7"/>
  <c r="K10" i="7" s="1"/>
  <c r="L9" i="7"/>
  <c r="L10" i="7" s="1"/>
  <c r="B52" i="4" l="1"/>
  <c r="B83" i="4"/>
  <c r="B175" i="4"/>
  <c r="B33" i="4"/>
  <c r="B85" i="4"/>
  <c r="B145" i="4"/>
  <c r="B112" i="4"/>
  <c r="B141" i="4"/>
  <c r="B57" i="4"/>
  <c r="B154" i="4"/>
  <c r="B127" i="4"/>
  <c r="B56" i="4"/>
  <c r="B87" i="4"/>
  <c r="B58" i="4"/>
  <c r="B117" i="4"/>
  <c r="B64" i="4"/>
  <c r="B168" i="4"/>
  <c r="B61" i="4"/>
  <c r="B121" i="4"/>
  <c r="B108" i="4"/>
  <c r="B174" i="4"/>
  <c r="B90" i="4"/>
  <c r="B144" i="4"/>
  <c r="B116" i="4"/>
  <c r="B120" i="4"/>
  <c r="B37" i="4"/>
  <c r="B167" i="4"/>
  <c r="B81" i="4"/>
  <c r="B134" i="4"/>
  <c r="B38" i="4"/>
  <c r="B171" i="4"/>
  <c r="B169" i="4"/>
  <c r="B173" i="4"/>
  <c r="B109" i="4"/>
  <c r="B80" i="4"/>
  <c r="B79" i="4"/>
  <c r="B140" i="4"/>
  <c r="B55" i="4"/>
  <c r="B138" i="4"/>
  <c r="B86" i="4"/>
  <c r="B160" i="4"/>
  <c r="B165" i="4"/>
  <c r="B30" i="4"/>
  <c r="B73" i="4"/>
  <c r="B147" i="4"/>
  <c r="B88" i="4"/>
  <c r="B35" i="4"/>
  <c r="B132" i="4"/>
  <c r="B172" i="4"/>
  <c r="B119" i="4"/>
  <c r="B60" i="4"/>
  <c r="B158" i="4"/>
  <c r="B118" i="4"/>
  <c r="B62" i="4"/>
  <c r="B176" i="4"/>
  <c r="B149" i="4"/>
  <c r="B107" i="4"/>
  <c r="B53" i="4"/>
  <c r="B159" i="4"/>
  <c r="B95" i="4"/>
  <c r="B41" i="4"/>
  <c r="B163" i="4"/>
  <c r="B131" i="4"/>
  <c r="B104" i="4"/>
  <c r="B77" i="4"/>
  <c r="B45" i="4"/>
  <c r="B69" i="4"/>
  <c r="B164" i="4"/>
  <c r="B100" i="4"/>
  <c r="B47" i="4"/>
  <c r="B161" i="4"/>
  <c r="B129" i="4"/>
  <c r="B103" i="4"/>
  <c r="B76" i="4"/>
  <c r="B44" i="4"/>
  <c r="B170" i="4"/>
  <c r="B150" i="4"/>
  <c r="B126" i="4"/>
  <c r="B106" i="4"/>
  <c r="B78" i="4"/>
  <c r="B46" i="4"/>
  <c r="J21" i="4"/>
  <c r="B155" i="4"/>
  <c r="B101" i="4"/>
  <c r="B96" i="4"/>
  <c r="B43" i="4"/>
  <c r="B137" i="4"/>
  <c r="B84" i="4"/>
  <c r="B36" i="4"/>
  <c r="B152" i="4"/>
  <c r="B125" i="4"/>
  <c r="B99" i="4"/>
  <c r="B67" i="4"/>
  <c r="B40" i="4"/>
  <c r="B59" i="4"/>
  <c r="B143" i="4"/>
  <c r="B89" i="4"/>
  <c r="B31" i="4"/>
  <c r="B151" i="4"/>
  <c r="B124" i="4"/>
  <c r="B97" i="4"/>
  <c r="B65" i="4"/>
  <c r="B39" i="4"/>
  <c r="B166" i="4"/>
  <c r="B142" i="4"/>
  <c r="B122" i="4"/>
  <c r="B102" i="4"/>
  <c r="B70" i="4"/>
  <c r="B42" i="4"/>
  <c r="F14" i="4"/>
  <c r="F8" i="4"/>
  <c r="L25" i="4" s="1"/>
  <c r="E10" i="5"/>
  <c r="L27" i="4"/>
  <c r="F17" i="4"/>
  <c r="L21" i="4"/>
  <c r="E10" i="4"/>
  <c r="D15" i="6"/>
  <c r="F15" i="6" s="1"/>
  <c r="B139" i="4"/>
  <c r="B133" i="4"/>
  <c r="B128" i="4"/>
  <c r="B123" i="4"/>
  <c r="B75" i="4"/>
  <c r="B32" i="4"/>
  <c r="B148" i="4"/>
  <c r="B105" i="4"/>
  <c r="B63" i="4"/>
  <c r="B179" i="4"/>
  <c r="B157" i="4"/>
  <c r="B136" i="4"/>
  <c r="B115" i="4"/>
  <c r="B93" i="4"/>
  <c r="B72" i="4"/>
  <c r="B51" i="4"/>
  <c r="B91" i="4"/>
  <c r="B48" i="4"/>
  <c r="B153" i="4"/>
  <c r="B111" i="4"/>
  <c r="B68" i="4"/>
  <c r="B177" i="4"/>
  <c r="B156" i="4"/>
  <c r="B135" i="4"/>
  <c r="B113" i="4"/>
  <c r="B92" i="4"/>
  <c r="B71" i="4"/>
  <c r="B49" i="4"/>
  <c r="B178" i="4"/>
  <c r="B162" i="4"/>
  <c r="B146" i="4"/>
  <c r="B130" i="4"/>
  <c r="B114" i="4"/>
  <c r="B94" i="4"/>
  <c r="B74" i="4"/>
  <c r="B54" i="4"/>
  <c r="L14" i="4"/>
  <c r="E14" i="4"/>
  <c r="E8" i="4"/>
  <c r="E9" i="4" s="1"/>
  <c r="E17" i="4"/>
  <c r="F10" i="4"/>
  <c r="E8" i="5"/>
  <c r="F9" i="5"/>
  <c r="F12" i="5"/>
  <c r="F15" i="5" s="1"/>
  <c r="J14" i="4"/>
  <c r="G14" i="4"/>
  <c r="B98" i="4"/>
  <c r="B82" i="4"/>
  <c r="B66" i="4"/>
  <c r="B50" i="4"/>
  <c r="G14" i="5"/>
  <c r="B66" i="5"/>
  <c r="B118" i="5"/>
  <c r="B178" i="5"/>
  <c r="B48" i="5"/>
  <c r="B47" i="5"/>
  <c r="B156" i="5"/>
  <c r="B114" i="5"/>
  <c r="B71" i="5"/>
  <c r="B32" i="5"/>
  <c r="B144" i="5"/>
  <c r="B102" i="5"/>
  <c r="B59" i="5"/>
  <c r="B171" i="5"/>
  <c r="B130" i="5"/>
  <c r="B87" i="5"/>
  <c r="B61" i="5"/>
  <c r="B77" i="5"/>
  <c r="B93" i="5"/>
  <c r="B109" i="5"/>
  <c r="B125" i="5"/>
  <c r="B141" i="5"/>
  <c r="B157" i="5"/>
  <c r="B173" i="5"/>
  <c r="B38" i="5"/>
  <c r="B30" i="5"/>
  <c r="B35" i="5"/>
  <c r="B159" i="5"/>
  <c r="B138" i="5"/>
  <c r="B116" i="5"/>
  <c r="B95" i="5"/>
  <c r="B74" i="5"/>
  <c r="B49" i="5"/>
  <c r="B179" i="5"/>
  <c r="B158" i="5"/>
  <c r="B136" i="5"/>
  <c r="B115" i="5"/>
  <c r="B94" i="5"/>
  <c r="B72" i="5"/>
  <c r="B37" i="5"/>
  <c r="B36" i="5"/>
  <c r="B103" i="5"/>
  <c r="B172" i="5"/>
  <c r="B91" i="5"/>
  <c r="B162" i="5"/>
  <c r="B65" i="5"/>
  <c r="B97" i="5"/>
  <c r="B128" i="5"/>
  <c r="B150" i="5"/>
  <c r="B96" i="5"/>
  <c r="B75" i="5"/>
  <c r="B176" i="5"/>
  <c r="B135" i="5"/>
  <c r="B92" i="5"/>
  <c r="B53" i="5"/>
  <c r="B164" i="5"/>
  <c r="B123" i="5"/>
  <c r="B80" i="5"/>
  <c r="B41" i="5"/>
  <c r="B151" i="5"/>
  <c r="B108" i="5"/>
  <c r="B69" i="5"/>
  <c r="B85" i="5"/>
  <c r="B101" i="5"/>
  <c r="B117" i="5"/>
  <c r="B133" i="5"/>
  <c r="B149" i="5"/>
  <c r="B165" i="5"/>
  <c r="B55" i="5"/>
  <c r="B46" i="5"/>
  <c r="B45" i="5"/>
  <c r="B175" i="5"/>
  <c r="B148" i="5"/>
  <c r="B127" i="5"/>
  <c r="B106" i="5"/>
  <c r="B84" i="5"/>
  <c r="B63" i="5"/>
  <c r="B39" i="5"/>
  <c r="B168" i="5"/>
  <c r="B147" i="5"/>
  <c r="B126" i="5"/>
  <c r="B104" i="5"/>
  <c r="B83" i="5"/>
  <c r="B62" i="5"/>
  <c r="B86" i="5"/>
  <c r="B107" i="5"/>
  <c r="B167" i="5"/>
  <c r="B64" i="5"/>
  <c r="B166" i="5"/>
  <c r="B124" i="5"/>
  <c r="B82" i="5"/>
  <c r="B43" i="5"/>
  <c r="B155" i="5"/>
  <c r="B112" i="5"/>
  <c r="B70" i="5"/>
  <c r="B31" i="5"/>
  <c r="B140" i="5"/>
  <c r="B98" i="5"/>
  <c r="B57" i="5"/>
  <c r="B73" i="5"/>
  <c r="B89" i="5"/>
  <c r="B105" i="5"/>
  <c r="B121" i="5"/>
  <c r="B137" i="5"/>
  <c r="B153" i="5"/>
  <c r="B169" i="5"/>
  <c r="B34" i="5"/>
  <c r="B50" i="5"/>
  <c r="B40" i="5"/>
  <c r="B170" i="5"/>
  <c r="B143" i="5"/>
  <c r="B122" i="5"/>
  <c r="B100" i="5"/>
  <c r="B79" i="5"/>
  <c r="B58" i="5"/>
  <c r="B33" i="5"/>
  <c r="B163" i="5"/>
  <c r="B142" i="5"/>
  <c r="B120" i="5"/>
  <c r="B99" i="5"/>
  <c r="B78" i="5"/>
  <c r="B56" i="5"/>
  <c r="B139" i="5"/>
  <c r="B160" i="5"/>
  <c r="B146" i="5"/>
  <c r="B60" i="5"/>
  <c r="B134" i="5"/>
  <c r="B52" i="5"/>
  <c r="B119" i="5"/>
  <c r="B76" i="5"/>
  <c r="B81" i="5"/>
  <c r="B90" i="5"/>
  <c r="B131" i="5"/>
  <c r="B129" i="5"/>
  <c r="B42" i="5"/>
  <c r="B132" i="5"/>
  <c r="B44" i="5"/>
  <c r="B110" i="5"/>
  <c r="B145" i="5"/>
  <c r="B51" i="5"/>
  <c r="B111" i="5"/>
  <c r="B174" i="5"/>
  <c r="B88" i="5"/>
  <c r="B161" i="5"/>
  <c r="B54" i="5"/>
  <c r="B152" i="5"/>
  <c r="B67" i="5"/>
  <c r="B113" i="5"/>
  <c r="B177" i="5"/>
  <c r="B154" i="5"/>
  <c r="B68" i="5"/>
  <c r="J7" i="5"/>
  <c r="J22" i="4" s="1"/>
  <c r="L7" i="5"/>
  <c r="H14" i="4"/>
  <c r="C162" i="4"/>
  <c r="G141" i="4"/>
  <c r="C110" i="4"/>
  <c r="C171" i="4"/>
  <c r="G108" i="4"/>
  <c r="D177" i="4"/>
  <c r="D132" i="4"/>
  <c r="D102" i="4"/>
  <c r="H14" i="5"/>
  <c r="F12" i="4" l="1"/>
  <c r="F15" i="4" s="1"/>
  <c r="D89" i="4"/>
  <c r="D147" i="4"/>
  <c r="C145" i="4"/>
  <c r="D100" i="4"/>
  <c r="D107" i="4"/>
  <c r="C85" i="4"/>
  <c r="D134" i="4"/>
  <c r="C87" i="4"/>
  <c r="D150" i="4"/>
  <c r="D95" i="4"/>
  <c r="C173" i="4"/>
  <c r="D112" i="4"/>
  <c r="D175" i="4"/>
  <c r="C78" i="4"/>
  <c r="D30" i="4"/>
  <c r="G106" i="4"/>
  <c r="D133" i="4"/>
  <c r="D44" i="4"/>
  <c r="C116" i="4"/>
  <c r="D121" i="4"/>
  <c r="D131" i="4"/>
  <c r="D94" i="4"/>
  <c r="D92" i="4"/>
  <c r="G159" i="4"/>
  <c r="C179" i="4"/>
  <c r="D60" i="4"/>
  <c r="D81" i="4"/>
  <c r="G146" i="4"/>
  <c r="G155" i="4"/>
  <c r="F9" i="4"/>
  <c r="D169" i="4"/>
  <c r="D93" i="4"/>
  <c r="D138" i="4"/>
  <c r="C80" i="4"/>
  <c r="D125" i="4"/>
  <c r="G151" i="4"/>
  <c r="C176" i="4"/>
  <c r="C154" i="4"/>
  <c r="D140" i="4"/>
  <c r="D77" i="4"/>
  <c r="C123" i="4"/>
  <c r="D111" i="4"/>
  <c r="D42" i="4"/>
  <c r="C160" i="4"/>
  <c r="C90" i="4"/>
  <c r="D51" i="4"/>
  <c r="C172" i="4"/>
  <c r="G103" i="4"/>
  <c r="C143" i="4"/>
  <c r="G170" i="4"/>
  <c r="D158" i="4"/>
  <c r="G101" i="4"/>
  <c r="D76" i="4"/>
  <c r="C109" i="4"/>
  <c r="D63" i="4"/>
  <c r="C79" i="4"/>
  <c r="D153" i="4"/>
  <c r="D114" i="4"/>
  <c r="G149" i="4"/>
  <c r="C124" i="4"/>
  <c r="C76" i="4"/>
  <c r="G126" i="4"/>
  <c r="C71" i="4"/>
  <c r="D40" i="4"/>
  <c r="D65" i="4"/>
  <c r="C152" i="4"/>
  <c r="D113" i="4"/>
  <c r="D178" i="4"/>
  <c r="C139" i="4"/>
  <c r="C115" i="4"/>
  <c r="C75" i="4"/>
  <c r="J25" i="4"/>
  <c r="D17" i="6"/>
  <c r="E12" i="4"/>
  <c r="E15" i="4" s="1"/>
  <c r="D157" i="4"/>
  <c r="G148" i="4"/>
  <c r="C91" i="4"/>
  <c r="E12" i="5"/>
  <c r="E15" i="5" s="1"/>
  <c r="E17" i="6"/>
  <c r="E9" i="5"/>
  <c r="J26" i="4"/>
  <c r="L22" i="4"/>
  <c r="C98" i="4"/>
  <c r="B23" i="4"/>
  <c r="D85" i="4"/>
  <c r="C127" i="4"/>
  <c r="C155" i="4"/>
  <c r="G162" i="4"/>
  <c r="D123" i="4"/>
  <c r="C125" i="4"/>
  <c r="D61" i="4"/>
  <c r="D141" i="4"/>
  <c r="C81" i="4"/>
  <c r="G115" i="4"/>
  <c r="G176" i="4"/>
  <c r="C122" i="4"/>
  <c r="D122" i="4"/>
  <c r="D156" i="4"/>
  <c r="D45" i="4"/>
  <c r="G156" i="4"/>
  <c r="C156" i="4"/>
  <c r="D108" i="4"/>
  <c r="G122" i="4"/>
  <c r="G171" i="4"/>
  <c r="D117" i="4"/>
  <c r="G90" i="4"/>
  <c r="G142" i="4"/>
  <c r="D75" i="4"/>
  <c r="D162" i="4"/>
  <c r="D109" i="4"/>
  <c r="D155" i="4"/>
  <c r="D172" i="4"/>
  <c r="G104" i="4"/>
  <c r="C108" i="4"/>
  <c r="C117" i="4"/>
  <c r="G124" i="4"/>
  <c r="G174" i="4"/>
  <c r="G172" i="4"/>
  <c r="C82" i="4"/>
  <c r="D82" i="4"/>
  <c r="D159" i="4"/>
  <c r="G139" i="4"/>
  <c r="C106" i="4"/>
  <c r="D58" i="4"/>
  <c r="G179" i="4"/>
  <c r="C146" i="4"/>
  <c r="D143" i="4"/>
  <c r="D130" i="4"/>
  <c r="C151" i="4"/>
  <c r="D146" i="4"/>
  <c r="D171" i="4"/>
  <c r="G161" i="4"/>
  <c r="D79" i="4"/>
  <c r="G123" i="4"/>
  <c r="C141" i="4"/>
  <c r="G112" i="4"/>
  <c r="D69" i="5"/>
  <c r="C117" i="5"/>
  <c r="D117" i="5"/>
  <c r="G117" i="5"/>
  <c r="C158" i="5"/>
  <c r="D158" i="5"/>
  <c r="G158" i="5"/>
  <c r="C113" i="5"/>
  <c r="D113" i="5"/>
  <c r="G113" i="5"/>
  <c r="C129" i="5"/>
  <c r="D129" i="5"/>
  <c r="G129" i="5"/>
  <c r="D31" i="5"/>
  <c r="D54" i="5"/>
  <c r="D131" i="5"/>
  <c r="C131" i="5"/>
  <c r="G131" i="5"/>
  <c r="C71" i="5"/>
  <c r="D71" i="5"/>
  <c r="C145" i="5"/>
  <c r="G145" i="5"/>
  <c r="D145" i="5"/>
  <c r="G172" i="5"/>
  <c r="C172" i="5"/>
  <c r="D172" i="5"/>
  <c r="D104" i="5"/>
  <c r="G104" i="5"/>
  <c r="C104" i="5"/>
  <c r="D166" i="5"/>
  <c r="C166" i="5"/>
  <c r="G166" i="5"/>
  <c r="C111" i="5"/>
  <c r="G111" i="5"/>
  <c r="D111" i="5"/>
  <c r="G89" i="5"/>
  <c r="C89" i="5"/>
  <c r="D89" i="5"/>
  <c r="C139" i="5"/>
  <c r="G139" i="5"/>
  <c r="D139" i="5"/>
  <c r="C162" i="5"/>
  <c r="D162" i="5"/>
  <c r="G162" i="5"/>
  <c r="D61" i="5"/>
  <c r="D176" i="4"/>
  <c r="C84" i="4"/>
  <c r="G116" i="4"/>
  <c r="D40" i="5"/>
  <c r="G122" i="5"/>
  <c r="C122" i="5"/>
  <c r="D122" i="5"/>
  <c r="C85" i="5"/>
  <c r="D85" i="5"/>
  <c r="G85" i="5"/>
  <c r="G125" i="5"/>
  <c r="C125" i="5"/>
  <c r="D125" i="5"/>
  <c r="C98" i="5"/>
  <c r="G98" i="5"/>
  <c r="D98" i="5"/>
  <c r="C175" i="5"/>
  <c r="G175" i="5"/>
  <c r="D175" i="5"/>
  <c r="D81" i="5"/>
  <c r="C81" i="5"/>
  <c r="G81" i="5"/>
  <c r="D70" i="5"/>
  <c r="C70" i="5"/>
  <c r="C82" i="5"/>
  <c r="G82" i="5"/>
  <c r="D82" i="5"/>
  <c r="D87" i="5"/>
  <c r="C87" i="5"/>
  <c r="G87" i="5"/>
  <c r="C159" i="5"/>
  <c r="G159" i="5"/>
  <c r="D159" i="5"/>
  <c r="G151" i="5"/>
  <c r="D151" i="5"/>
  <c r="C151" i="5"/>
  <c r="C167" i="5"/>
  <c r="D167" i="5"/>
  <c r="G167" i="5"/>
  <c r="C149" i="5"/>
  <c r="G149" i="5"/>
  <c r="D149" i="5"/>
  <c r="D57" i="5"/>
  <c r="D144" i="5"/>
  <c r="C144" i="5"/>
  <c r="G144" i="5"/>
  <c r="D52" i="5"/>
  <c r="C138" i="5"/>
  <c r="D138" i="5"/>
  <c r="G138" i="5"/>
  <c r="D59" i="5"/>
  <c r="D179" i="4"/>
  <c r="D127" i="4"/>
  <c r="D87" i="4"/>
  <c r="D167" i="4"/>
  <c r="D110" i="4"/>
  <c r="D115" i="4"/>
  <c r="D106" i="4"/>
  <c r="C161" i="4"/>
  <c r="D62" i="4"/>
  <c r="C170" i="4"/>
  <c r="G152" i="4"/>
  <c r="G91" i="4"/>
  <c r="D48" i="4"/>
  <c r="C149" i="4"/>
  <c r="G110" i="4"/>
  <c r="G127" i="4"/>
  <c r="C101" i="5"/>
  <c r="D101" i="5"/>
  <c r="G101" i="5"/>
  <c r="D110" i="5"/>
  <c r="G110" i="5"/>
  <c r="C110" i="5"/>
  <c r="D62" i="5"/>
  <c r="D32" i="5"/>
  <c r="G142" i="5"/>
  <c r="C142" i="5"/>
  <c r="D142" i="5"/>
  <c r="D49" i="5"/>
  <c r="D171" i="5"/>
  <c r="C171" i="5"/>
  <c r="G171" i="5"/>
  <c r="D50" i="5"/>
  <c r="D108" i="5"/>
  <c r="C108" i="5"/>
  <c r="G108" i="5"/>
  <c r="D152" i="5"/>
  <c r="G152" i="5"/>
  <c r="C152" i="5"/>
  <c r="G90" i="5"/>
  <c r="D90" i="5"/>
  <c r="C90" i="5"/>
  <c r="C155" i="5"/>
  <c r="D155" i="5"/>
  <c r="G155" i="5"/>
  <c r="D36" i="5"/>
  <c r="D118" i="5"/>
  <c r="C118" i="5"/>
  <c r="G118" i="5"/>
  <c r="C143" i="5"/>
  <c r="D143" i="5"/>
  <c r="G143" i="5"/>
  <c r="D77" i="5"/>
  <c r="C77" i="5"/>
  <c r="D55" i="5"/>
  <c r="D119" i="5"/>
  <c r="C119" i="5"/>
  <c r="G119" i="5"/>
  <c r="G147" i="5"/>
  <c r="D147" i="5"/>
  <c r="C147" i="5"/>
  <c r="D132" i="5"/>
  <c r="C132" i="5"/>
  <c r="G132" i="5"/>
  <c r="G164" i="5"/>
  <c r="C164" i="5"/>
  <c r="D164" i="5"/>
  <c r="D66" i="5"/>
  <c r="D47" i="5"/>
  <c r="D43" i="5"/>
  <c r="G150" i="5"/>
  <c r="C150" i="5"/>
  <c r="D150" i="5"/>
  <c r="C99" i="5"/>
  <c r="D99" i="5"/>
  <c r="G99" i="5"/>
  <c r="D106" i="5"/>
  <c r="C106" i="5"/>
  <c r="G106" i="5"/>
  <c r="D63" i="5"/>
  <c r="C161" i="5"/>
  <c r="D161" i="5"/>
  <c r="G161" i="5"/>
  <c r="D176" i="5"/>
  <c r="G176" i="5"/>
  <c r="C176" i="5"/>
  <c r="C123" i="5"/>
  <c r="D123" i="5"/>
  <c r="G123" i="5"/>
  <c r="D86" i="5"/>
  <c r="G86" i="5"/>
  <c r="C86" i="5"/>
  <c r="C169" i="5"/>
  <c r="D169" i="5"/>
  <c r="G169" i="5"/>
  <c r="D154" i="5"/>
  <c r="C154" i="5"/>
  <c r="G154" i="5"/>
  <c r="D112" i="5"/>
  <c r="C112" i="5"/>
  <c r="G112" i="5"/>
  <c r="C80" i="5"/>
  <c r="D80" i="5"/>
  <c r="G80" i="5"/>
  <c r="G107" i="5"/>
  <c r="C107" i="5"/>
  <c r="D107" i="5"/>
  <c r="G179" i="5"/>
  <c r="C179" i="5"/>
  <c r="D179" i="5"/>
  <c r="G127" i="5"/>
  <c r="C127" i="5"/>
  <c r="D127" i="5"/>
  <c r="D78" i="5"/>
  <c r="C78" i="5"/>
  <c r="D73" i="5"/>
  <c r="C73" i="5"/>
  <c r="D79" i="5"/>
  <c r="C79" i="5"/>
  <c r="D168" i="5"/>
  <c r="C168" i="5"/>
  <c r="G168" i="5"/>
  <c r="D68" i="5"/>
  <c r="D93" i="5"/>
  <c r="C93" i="5"/>
  <c r="G93" i="5"/>
  <c r="D30" i="5"/>
  <c r="B23" i="5"/>
  <c r="C163" i="5"/>
  <c r="G163" i="5"/>
  <c r="D163" i="5"/>
  <c r="D140" i="5"/>
  <c r="G140" i="5"/>
  <c r="C140" i="5"/>
  <c r="D53" i="5"/>
  <c r="C173" i="5"/>
  <c r="D173" i="5"/>
  <c r="G173" i="5"/>
  <c r="D39" i="5"/>
  <c r="D56" i="5"/>
  <c r="C128" i="5"/>
  <c r="D128" i="5"/>
  <c r="G128" i="5"/>
  <c r="C88" i="5"/>
  <c r="D88" i="5"/>
  <c r="G88" i="5"/>
  <c r="D177" i="5"/>
  <c r="C177" i="5"/>
  <c r="G177" i="5"/>
  <c r="C72" i="5"/>
  <c r="D72" i="5"/>
  <c r="D51" i="5"/>
  <c r="D91" i="4"/>
  <c r="D116" i="4"/>
  <c r="D56" i="4"/>
  <c r="D46" i="4"/>
  <c r="G114" i="5"/>
  <c r="C114" i="5"/>
  <c r="D114" i="5"/>
  <c r="C153" i="5"/>
  <c r="D153" i="5"/>
  <c r="G153" i="5"/>
  <c r="C97" i="5"/>
  <c r="D97" i="5"/>
  <c r="G97" i="5"/>
  <c r="D95" i="5"/>
  <c r="C95" i="5"/>
  <c r="G95" i="5"/>
  <c r="C121" i="5"/>
  <c r="G121" i="5"/>
  <c r="D121" i="5"/>
  <c r="D45" i="5"/>
  <c r="G141" i="5"/>
  <c r="C141" i="5"/>
  <c r="D141" i="5"/>
  <c r="D38" i="5"/>
  <c r="D100" i="5"/>
  <c r="C100" i="5"/>
  <c r="G100" i="5"/>
  <c r="G148" i="5"/>
  <c r="D148" i="5"/>
  <c r="C148" i="5"/>
  <c r="C115" i="5"/>
  <c r="G115" i="5"/>
  <c r="D115" i="5"/>
  <c r="C75" i="5"/>
  <c r="D75" i="5"/>
  <c r="G174" i="5"/>
  <c r="C174" i="5"/>
  <c r="D174" i="5"/>
  <c r="G92" i="5"/>
  <c r="C92" i="5"/>
  <c r="D92" i="5"/>
  <c r="D41" i="5"/>
  <c r="D109" i="5"/>
  <c r="C109" i="5"/>
  <c r="G109" i="5"/>
  <c r="D170" i="5"/>
  <c r="C170" i="5"/>
  <c r="G170" i="5"/>
  <c r="C157" i="5"/>
  <c r="G157" i="5"/>
  <c r="D157" i="5"/>
  <c r="C165" i="5"/>
  <c r="D165" i="5"/>
  <c r="G165" i="5"/>
  <c r="D80" i="4"/>
  <c r="C159" i="4"/>
  <c r="G167" i="4"/>
  <c r="C83" i="4"/>
  <c r="D66" i="4"/>
  <c r="D94" i="5"/>
  <c r="G94" i="5"/>
  <c r="C94" i="5"/>
  <c r="D48" i="5"/>
  <c r="D64" i="5"/>
  <c r="D120" i="5"/>
  <c r="C120" i="5"/>
  <c r="G120" i="5"/>
  <c r="D126" i="5"/>
  <c r="G126" i="5"/>
  <c r="C126" i="5"/>
  <c r="G96" i="5"/>
  <c r="C96" i="5"/>
  <c r="D96" i="5"/>
  <c r="D35" i="5"/>
  <c r="D34" i="5"/>
  <c r="C133" i="5"/>
  <c r="G133" i="5"/>
  <c r="D133" i="5"/>
  <c r="G136" i="5"/>
  <c r="C136" i="5"/>
  <c r="D136" i="5"/>
  <c r="D60" i="5"/>
  <c r="D58" i="5"/>
  <c r="D83" i="5"/>
  <c r="G83" i="5"/>
  <c r="C83" i="5"/>
  <c r="D102" i="5"/>
  <c r="C102" i="5"/>
  <c r="G102" i="5"/>
  <c r="C130" i="5"/>
  <c r="D130" i="5"/>
  <c r="G130" i="5"/>
  <c r="D37" i="5"/>
  <c r="D46" i="5"/>
  <c r="D103" i="5"/>
  <c r="C103" i="5"/>
  <c r="G103" i="5"/>
  <c r="D116" i="5"/>
  <c r="C116" i="5"/>
  <c r="G116" i="5"/>
  <c r="C124" i="5"/>
  <c r="G124" i="5"/>
  <c r="D124" i="5"/>
  <c r="C156" i="5"/>
  <c r="G156" i="5"/>
  <c r="D156" i="5"/>
  <c r="C105" i="5"/>
  <c r="G105" i="5"/>
  <c r="D105" i="5"/>
  <c r="C74" i="5"/>
  <c r="D74" i="5"/>
  <c r="G91" i="5"/>
  <c r="C91" i="5"/>
  <c r="D91" i="5"/>
  <c r="C134" i="5"/>
  <c r="D134" i="5"/>
  <c r="G134" i="5"/>
  <c r="D65" i="5"/>
  <c r="D84" i="5"/>
  <c r="G84" i="5"/>
  <c r="C84" i="5"/>
  <c r="D42" i="5"/>
  <c r="G135" i="5"/>
  <c r="C135" i="5"/>
  <c r="D135" i="5"/>
  <c r="D160" i="5"/>
  <c r="C160" i="5"/>
  <c r="G160" i="5"/>
  <c r="D67" i="5"/>
  <c r="D44" i="5"/>
  <c r="C137" i="5"/>
  <c r="G137" i="5"/>
  <c r="D137" i="5"/>
  <c r="D146" i="5"/>
  <c r="C146" i="5"/>
  <c r="G146" i="5"/>
  <c r="C178" i="5"/>
  <c r="G178" i="5"/>
  <c r="D178" i="5"/>
  <c r="D33" i="5"/>
  <c r="D76" i="5"/>
  <c r="C76" i="5"/>
  <c r="D103" i="4"/>
  <c r="D129" i="4"/>
  <c r="D97" i="4"/>
  <c r="D37" i="4"/>
  <c r="G154" i="4"/>
  <c r="D170" i="4"/>
  <c r="D161" i="4"/>
  <c r="D149" i="4"/>
  <c r="D154" i="4"/>
  <c r="D174" i="4"/>
  <c r="D78" i="4"/>
  <c r="D152" i="4"/>
  <c r="D160" i="4"/>
  <c r="C97" i="4"/>
  <c r="C167" i="4"/>
  <c r="C103" i="4"/>
  <c r="G165" i="4"/>
  <c r="C174" i="4"/>
  <c r="G160" i="4"/>
  <c r="G143" i="4"/>
  <c r="C130" i="4"/>
  <c r="D39" i="4"/>
  <c r="G97" i="4"/>
  <c r="D34" i="4"/>
  <c r="D173" i="4"/>
  <c r="G117" i="4"/>
  <c r="C96" i="4"/>
  <c r="C142" i="4"/>
  <c r="D43" i="4"/>
  <c r="D90" i="4"/>
  <c r="D165" i="4"/>
  <c r="D151" i="4"/>
  <c r="D101" i="4"/>
  <c r="D139" i="4"/>
  <c r="D142" i="4"/>
  <c r="D83" i="4"/>
  <c r="D33" i="4"/>
  <c r="G125" i="4"/>
  <c r="C165" i="4"/>
  <c r="G173" i="4"/>
  <c r="G130" i="4"/>
  <c r="D53" i="4"/>
  <c r="C112" i="4"/>
  <c r="C101" i="4"/>
  <c r="C104" i="4"/>
  <c r="D148" i="4"/>
  <c r="D104" i="4"/>
  <c r="D84" i="4"/>
  <c r="D124" i="4"/>
  <c r="D126" i="4"/>
  <c r="C129" i="4"/>
  <c r="C148" i="4"/>
  <c r="D71" i="4"/>
  <c r="G98" i="4"/>
  <c r="D98" i="4"/>
  <c r="D145" i="4"/>
  <c r="C77" i="4"/>
  <c r="G96" i="4"/>
  <c r="G145" i="4"/>
  <c r="C126" i="4"/>
  <c r="G109" i="4"/>
  <c r="D96" i="4"/>
  <c r="G129" i="4"/>
  <c r="D144" i="4"/>
  <c r="G144" i="4"/>
  <c r="C144" i="4"/>
  <c r="G105" i="4"/>
  <c r="C105" i="4"/>
  <c r="C86" i="4"/>
  <c r="D47" i="4"/>
  <c r="G163" i="4"/>
  <c r="C163" i="4"/>
  <c r="D88" i="4"/>
  <c r="C88" i="4"/>
  <c r="G138" i="4"/>
  <c r="C138" i="4"/>
  <c r="G135" i="4"/>
  <c r="C135" i="4"/>
  <c r="D105" i="4"/>
  <c r="D57" i="4"/>
  <c r="G102" i="4"/>
  <c r="C102" i="4"/>
  <c r="G164" i="4"/>
  <c r="C164" i="4"/>
  <c r="G131" i="4"/>
  <c r="C131" i="4"/>
  <c r="D49" i="4"/>
  <c r="D74" i="4"/>
  <c r="C74" i="4"/>
  <c r="G140" i="4"/>
  <c r="C140" i="4"/>
  <c r="D135" i="4"/>
  <c r="D86" i="4"/>
  <c r="D163" i="4"/>
  <c r="D72" i="4"/>
  <c r="C72" i="4"/>
  <c r="D120" i="4"/>
  <c r="G120" i="4"/>
  <c r="C120" i="4"/>
  <c r="C89" i="4"/>
  <c r="G153" i="4"/>
  <c r="C153" i="4"/>
  <c r="D70" i="4"/>
  <c r="C70" i="4"/>
  <c r="G134" i="4"/>
  <c r="C134" i="4"/>
  <c r="G111" i="4"/>
  <c r="C111" i="4"/>
  <c r="G100" i="4"/>
  <c r="C100" i="4"/>
  <c r="D55" i="4"/>
  <c r="D67" i="4"/>
  <c r="D168" i="4"/>
  <c r="G168" i="4"/>
  <c r="C168" i="4"/>
  <c r="C93" i="4"/>
  <c r="G93" i="4"/>
  <c r="G177" i="4"/>
  <c r="C177" i="4"/>
  <c r="G114" i="4"/>
  <c r="C114" i="4"/>
  <c r="G95" i="4"/>
  <c r="C95" i="4"/>
  <c r="D52" i="4"/>
  <c r="G107" i="4"/>
  <c r="C107" i="4"/>
  <c r="D41" i="4"/>
  <c r="G169" i="4"/>
  <c r="C169" i="4"/>
  <c r="G150" i="4"/>
  <c r="C150" i="4"/>
  <c r="D68" i="4"/>
  <c r="D35" i="4"/>
  <c r="G113" i="4"/>
  <c r="C113" i="4"/>
  <c r="D50" i="4"/>
  <c r="D59" i="4"/>
  <c r="D136" i="4"/>
  <c r="G136" i="4"/>
  <c r="C136" i="4"/>
  <c r="G121" i="4"/>
  <c r="C121" i="4"/>
  <c r="D38" i="4"/>
  <c r="G166" i="4"/>
  <c r="C166" i="4"/>
  <c r="D36" i="4"/>
  <c r="D32" i="4"/>
  <c r="G133" i="4"/>
  <c r="C133" i="4"/>
  <c r="C158" i="4"/>
  <c r="G158" i="4"/>
  <c r="D31" i="4"/>
  <c r="G128" i="4"/>
  <c r="C128" i="4"/>
  <c r="D73" i="4"/>
  <c r="C73" i="4"/>
  <c r="G137" i="4"/>
  <c r="C137" i="4"/>
  <c r="D54" i="4"/>
  <c r="G118" i="4"/>
  <c r="C118" i="4"/>
  <c r="G175" i="4"/>
  <c r="C175" i="4"/>
  <c r="G132" i="4"/>
  <c r="C132" i="4"/>
  <c r="G119" i="4"/>
  <c r="C119" i="4"/>
  <c r="G99" i="4"/>
  <c r="C99" i="4"/>
  <c r="D64" i="4"/>
  <c r="D69" i="4"/>
  <c r="C157" i="4"/>
  <c r="G157" i="4"/>
  <c r="C94" i="4"/>
  <c r="G94" i="4"/>
  <c r="G178" i="4"/>
  <c r="C178" i="4"/>
  <c r="G92" i="4"/>
  <c r="C92" i="4"/>
  <c r="G147" i="4"/>
  <c r="C147" i="4"/>
  <c r="D128" i="4"/>
  <c r="D137" i="4"/>
  <c r="D118" i="4"/>
  <c r="D166" i="4"/>
  <c r="D164" i="4"/>
  <c r="D119" i="4"/>
  <c r="D99" i="4"/>
  <c r="J27" i="4" l="1"/>
  <c r="F17" i="6"/>
  <c r="C28" i="4"/>
  <c r="C40" i="4" s="1"/>
  <c r="F28" i="5"/>
  <c r="G24" i="4"/>
  <c r="B24" i="4"/>
  <c r="G24" i="5"/>
  <c r="B24" i="5"/>
  <c r="D24" i="5"/>
  <c r="C24" i="5"/>
  <c r="C24" i="4"/>
  <c r="D24" i="4"/>
  <c r="C35" i="4" l="1"/>
  <c r="C36" i="4"/>
  <c r="C48" i="4"/>
  <c r="C39" i="4"/>
  <c r="C34" i="4"/>
  <c r="C37" i="4"/>
  <c r="C44" i="4"/>
  <c r="C58" i="4"/>
  <c r="C61" i="4"/>
  <c r="C56" i="4"/>
  <c r="C67" i="4"/>
  <c r="C54" i="4"/>
  <c r="C64" i="4"/>
  <c r="C51" i="4"/>
  <c r="C63" i="4"/>
  <c r="C52" i="4"/>
  <c r="C60" i="4"/>
  <c r="C65" i="4"/>
  <c r="C62" i="4"/>
  <c r="C57" i="4"/>
  <c r="C55" i="4"/>
  <c r="C68" i="4"/>
  <c r="C69" i="4"/>
  <c r="C66" i="4"/>
  <c r="C53" i="4"/>
  <c r="C50" i="4"/>
  <c r="C59" i="4"/>
  <c r="C47" i="4"/>
  <c r="C49" i="4"/>
  <c r="C42" i="4"/>
  <c r="C30" i="4"/>
  <c r="C46" i="4"/>
  <c r="C41" i="4"/>
  <c r="C43" i="4"/>
  <c r="C38" i="4"/>
  <c r="C33" i="4"/>
  <c r="C32" i="4"/>
  <c r="C45" i="4"/>
  <c r="C31" i="4"/>
  <c r="J14" i="5" l="1"/>
  <c r="L14" i="5"/>
  <c r="M18" i="4" l="1"/>
  <c r="I10" i="7"/>
  <c r="G70" i="4"/>
  <c r="G71" i="4"/>
  <c r="G72" i="4"/>
  <c r="G73" i="4"/>
  <c r="G74" i="4"/>
  <c r="G75" i="4"/>
  <c r="G76" i="4"/>
  <c r="G77" i="4"/>
  <c r="G78" i="4"/>
  <c r="G79" i="4"/>
  <c r="G80" i="4"/>
  <c r="G81" i="4"/>
  <c r="G82" i="4"/>
  <c r="G83" i="4"/>
  <c r="G84" i="4"/>
  <c r="G85" i="4"/>
  <c r="G86" i="4"/>
  <c r="G87" i="4"/>
  <c r="G88" i="4"/>
  <c r="G89" i="4"/>
  <c r="G70" i="5"/>
  <c r="G71" i="5"/>
  <c r="G72" i="5"/>
  <c r="G73" i="5"/>
  <c r="G74" i="5"/>
  <c r="G75" i="5"/>
  <c r="G76" i="5"/>
  <c r="G77" i="5"/>
  <c r="G78" i="5"/>
  <c r="G79" i="5"/>
  <c r="G3" i="5"/>
  <c r="G8" i="5" s="1"/>
  <c r="J3" i="4"/>
  <c r="J6" i="4" s="1"/>
  <c r="J3" i="5"/>
  <c r="G3" i="4"/>
  <c r="G17" i="4" s="1"/>
  <c r="G8" i="4" l="1"/>
  <c r="H17" i="4"/>
  <c r="G6" i="5"/>
  <c r="G9" i="5" s="1"/>
  <c r="E61" i="6" s="1"/>
  <c r="E27" i="4"/>
  <c r="E162" i="4" s="1"/>
  <c r="D60" i="6"/>
  <c r="L8" i="5"/>
  <c r="I70" i="6" s="1"/>
  <c r="L6" i="5"/>
  <c r="J8" i="5"/>
  <c r="E70" i="6" s="1"/>
  <c r="J6" i="5"/>
  <c r="E27" i="5"/>
  <c r="L8" i="4"/>
  <c r="H70" i="6" s="1"/>
  <c r="L6" i="4"/>
  <c r="J8" i="4"/>
  <c r="D70" i="6" s="1"/>
  <c r="H8" i="4"/>
  <c r="H6" i="5"/>
  <c r="H8" i="5"/>
  <c r="J10" i="4"/>
  <c r="H6" i="4"/>
  <c r="G6" i="4"/>
  <c r="D69" i="6"/>
  <c r="E60" i="6"/>
  <c r="E77" i="4" l="1"/>
  <c r="E122" i="4"/>
  <c r="E45" i="4"/>
  <c r="E99" i="4"/>
  <c r="E142" i="4"/>
  <c r="E145" i="4"/>
  <c r="E81" i="4"/>
  <c r="E80" i="4"/>
  <c r="E105" i="4"/>
  <c r="E103" i="4"/>
  <c r="E70" i="4"/>
  <c r="E128" i="4"/>
  <c r="E79" i="4"/>
  <c r="E116" i="4"/>
  <c r="E109" i="4"/>
  <c r="E171" i="4"/>
  <c r="E121" i="4"/>
  <c r="E113" i="4"/>
  <c r="E64" i="4"/>
  <c r="E44" i="4"/>
  <c r="E59" i="6"/>
  <c r="E34" i="4"/>
  <c r="E168" i="4"/>
  <c r="E169" i="4"/>
  <c r="E119" i="4"/>
  <c r="E39" i="4"/>
  <c r="E90" i="4"/>
  <c r="E176" i="4"/>
  <c r="E98" i="4"/>
  <c r="E126" i="4"/>
  <c r="E92" i="4"/>
  <c r="E96" i="4"/>
  <c r="E154" i="4"/>
  <c r="E86" i="4"/>
  <c r="E95" i="4"/>
  <c r="E48" i="4"/>
  <c r="E114" i="4"/>
  <c r="E75" i="4"/>
  <c r="E112" i="4"/>
  <c r="E140" i="4"/>
  <c r="E31" i="4"/>
  <c r="E52" i="4"/>
  <c r="E49" i="4"/>
  <c r="E36" i="4"/>
  <c r="E88" i="4"/>
  <c r="E87" i="4"/>
  <c r="E120" i="4"/>
  <c r="E71" i="4"/>
  <c r="E101" i="4"/>
  <c r="E151" i="4"/>
  <c r="E63" i="4"/>
  <c r="E94" i="4"/>
  <c r="E165" i="4"/>
  <c r="E117" i="4"/>
  <c r="E62" i="4"/>
  <c r="G10" i="5"/>
  <c r="E62" i="6" s="1"/>
  <c r="E82" i="4"/>
  <c r="E141" i="4"/>
  <c r="E100" i="4"/>
  <c r="E73" i="4"/>
  <c r="E177" i="4"/>
  <c r="E178" i="4"/>
  <c r="E41" i="4"/>
  <c r="E56" i="4"/>
  <c r="E147" i="4"/>
  <c r="E106" i="4"/>
  <c r="E125" i="4"/>
  <c r="E85" i="4"/>
  <c r="E131" i="4"/>
  <c r="E133" i="4"/>
  <c r="E33" i="4"/>
  <c r="E65" i="4"/>
  <c r="E118" i="4"/>
  <c r="E60" i="4"/>
  <c r="E144" i="4"/>
  <c r="E108" i="4"/>
  <c r="E57" i="4"/>
  <c r="E174" i="4"/>
  <c r="E32" i="4"/>
  <c r="E173" i="4"/>
  <c r="E159" i="4"/>
  <c r="E58" i="4"/>
  <c r="E54" i="4"/>
  <c r="E170" i="4"/>
  <c r="E42" i="4"/>
  <c r="E72" i="4"/>
  <c r="E43" i="4"/>
  <c r="E61" i="4"/>
  <c r="E30" i="4"/>
  <c r="E158" i="4"/>
  <c r="E40" i="4"/>
  <c r="E172" i="4"/>
  <c r="E111" i="4"/>
  <c r="E150" i="4"/>
  <c r="E130" i="4"/>
  <c r="E53" i="4"/>
  <c r="E127" i="4"/>
  <c r="E124" i="4"/>
  <c r="E179" i="4"/>
  <c r="E163" i="4"/>
  <c r="E37" i="4"/>
  <c r="E51" i="4"/>
  <c r="E59" i="4"/>
  <c r="E161" i="4"/>
  <c r="E138" i="4"/>
  <c r="E97" i="4"/>
  <c r="E38" i="4"/>
  <c r="E66" i="4"/>
  <c r="E134" i="4"/>
  <c r="E155" i="4"/>
  <c r="F60" i="6"/>
  <c r="E102" i="4"/>
  <c r="E153" i="4"/>
  <c r="E68" i="4"/>
  <c r="E167" i="4"/>
  <c r="E83" i="4"/>
  <c r="E149" i="4"/>
  <c r="E35" i="4"/>
  <c r="E132" i="4"/>
  <c r="E148" i="4"/>
  <c r="E107" i="4"/>
  <c r="E139" i="4"/>
  <c r="E123" i="4"/>
  <c r="E143" i="4"/>
  <c r="E157" i="4"/>
  <c r="E67" i="4"/>
  <c r="E47" i="4"/>
  <c r="E152" i="4"/>
  <c r="E156" i="4"/>
  <c r="E74" i="4"/>
  <c r="E136" i="4"/>
  <c r="E93" i="4"/>
  <c r="E55" i="4"/>
  <c r="E89" i="4"/>
  <c r="E160" i="4"/>
  <c r="E137" i="4"/>
  <c r="E69" i="4"/>
  <c r="E164" i="4"/>
  <c r="E146" i="4"/>
  <c r="E104" i="4"/>
  <c r="E175" i="4"/>
  <c r="E91" i="4"/>
  <c r="E110" i="4"/>
  <c r="E50" i="4"/>
  <c r="E166" i="4"/>
  <c r="E78" i="4"/>
  <c r="E84" i="4"/>
  <c r="E129" i="4"/>
  <c r="E76" i="4"/>
  <c r="E115" i="4"/>
  <c r="E46" i="4"/>
  <c r="E135" i="4"/>
  <c r="J31" i="4"/>
  <c r="J70" i="6"/>
  <c r="J30" i="4"/>
  <c r="J9" i="4"/>
  <c r="D71" i="6" s="1"/>
  <c r="J12" i="4"/>
  <c r="J15" i="4" s="1"/>
  <c r="L31" i="4"/>
  <c r="I60" i="6"/>
  <c r="D72" i="6"/>
  <c r="J11" i="4"/>
  <c r="E174" i="5"/>
  <c r="F174" i="5" s="1"/>
  <c r="E164" i="5"/>
  <c r="F164" i="5" s="1"/>
  <c r="E34" i="5"/>
  <c r="F34" i="5" s="1"/>
  <c r="E147" i="5"/>
  <c r="F147" i="5" s="1"/>
  <c r="E54" i="5"/>
  <c r="F54" i="5" s="1"/>
  <c r="E110" i="5"/>
  <c r="F110" i="5" s="1"/>
  <c r="E161" i="5"/>
  <c r="F161" i="5" s="1"/>
  <c r="E108" i="5"/>
  <c r="F108" i="5" s="1"/>
  <c r="E78" i="5"/>
  <c r="F78" i="5" s="1"/>
  <c r="E150" i="5"/>
  <c r="F150" i="5" s="1"/>
  <c r="E46" i="5"/>
  <c r="F46" i="5" s="1"/>
  <c r="E139" i="5"/>
  <c r="F139" i="5" s="1"/>
  <c r="E152" i="5"/>
  <c r="F152" i="5" s="1"/>
  <c r="E47" i="5"/>
  <c r="F47" i="5" s="1"/>
  <c r="E30" i="5"/>
  <c r="F30" i="5" s="1"/>
  <c r="E167" i="5"/>
  <c r="F167" i="5" s="1"/>
  <c r="E129" i="5"/>
  <c r="F129" i="5" s="1"/>
  <c r="E137" i="5"/>
  <c r="F137" i="5" s="1"/>
  <c r="E103" i="5"/>
  <c r="F103" i="5" s="1"/>
  <c r="E163" i="5"/>
  <c r="F163" i="5" s="1"/>
  <c r="E123" i="5"/>
  <c r="F123" i="5" s="1"/>
  <c r="E98" i="5"/>
  <c r="F98" i="5" s="1"/>
  <c r="E70" i="5"/>
  <c r="F70" i="5" s="1"/>
  <c r="E39" i="5"/>
  <c r="F39" i="5" s="1"/>
  <c r="E153" i="5"/>
  <c r="F153" i="5" s="1"/>
  <c r="E155" i="5"/>
  <c r="F155" i="5" s="1"/>
  <c r="E80" i="5"/>
  <c r="F80" i="5" s="1"/>
  <c r="E170" i="5"/>
  <c r="F170" i="5" s="1"/>
  <c r="E66" i="5"/>
  <c r="F66" i="5" s="1"/>
  <c r="E148" i="5"/>
  <c r="F148" i="5" s="1"/>
  <c r="E144" i="5"/>
  <c r="F144" i="5" s="1"/>
  <c r="E128" i="5"/>
  <c r="F128" i="5" s="1"/>
  <c r="E35" i="5"/>
  <c r="F35" i="5" s="1"/>
  <c r="E92" i="5"/>
  <c r="F92" i="5" s="1"/>
  <c r="E120" i="5"/>
  <c r="F120" i="5" s="1"/>
  <c r="E38" i="5"/>
  <c r="F38" i="5" s="1"/>
  <c r="E145" i="5"/>
  <c r="F145" i="5" s="1"/>
  <c r="E146" i="5"/>
  <c r="F146" i="5" s="1"/>
  <c r="E82" i="5"/>
  <c r="F82" i="5" s="1"/>
  <c r="E86" i="5"/>
  <c r="F86" i="5" s="1"/>
  <c r="E122" i="5"/>
  <c r="F122" i="5" s="1"/>
  <c r="E76" i="5"/>
  <c r="F76" i="5" s="1"/>
  <c r="E85" i="5"/>
  <c r="F85" i="5" s="1"/>
  <c r="E42" i="5"/>
  <c r="F42" i="5" s="1"/>
  <c r="E63" i="5"/>
  <c r="F63" i="5" s="1"/>
  <c r="E56" i="5"/>
  <c r="F56" i="5" s="1"/>
  <c r="E111" i="5"/>
  <c r="F111" i="5" s="1"/>
  <c r="E125" i="5"/>
  <c r="F125" i="5" s="1"/>
  <c r="E100" i="5"/>
  <c r="F100" i="5" s="1"/>
  <c r="E156" i="5"/>
  <c r="F156" i="5" s="1"/>
  <c r="E73" i="5"/>
  <c r="F73" i="5" s="1"/>
  <c r="E44" i="5"/>
  <c r="F44" i="5" s="1"/>
  <c r="E68" i="5"/>
  <c r="F68" i="5" s="1"/>
  <c r="E90" i="5"/>
  <c r="F90" i="5" s="1"/>
  <c r="E177" i="5"/>
  <c r="F177" i="5" s="1"/>
  <c r="E45" i="5"/>
  <c r="F45" i="5" s="1"/>
  <c r="E118" i="5"/>
  <c r="F118" i="5" s="1"/>
  <c r="E134" i="5"/>
  <c r="F134" i="5" s="1"/>
  <c r="E69" i="5"/>
  <c r="F69" i="5" s="1"/>
  <c r="E149" i="5"/>
  <c r="F149" i="5" s="1"/>
  <c r="E112" i="5"/>
  <c r="F112" i="5" s="1"/>
  <c r="E162" i="5"/>
  <c r="F162" i="5" s="1"/>
  <c r="E67" i="5"/>
  <c r="F67" i="5" s="1"/>
  <c r="E160" i="5"/>
  <c r="F160" i="5" s="1"/>
  <c r="E84" i="5"/>
  <c r="F84" i="5" s="1"/>
  <c r="E91" i="5"/>
  <c r="F91" i="5" s="1"/>
  <c r="E96" i="5"/>
  <c r="F96" i="5" s="1"/>
  <c r="E136" i="5"/>
  <c r="F136" i="5" s="1"/>
  <c r="E50" i="5"/>
  <c r="F50" i="5" s="1"/>
  <c r="E62" i="5"/>
  <c r="F62" i="5" s="1"/>
  <c r="E154" i="5"/>
  <c r="F154" i="5" s="1"/>
  <c r="E72" i="5"/>
  <c r="F72" i="5" s="1"/>
  <c r="E140" i="5"/>
  <c r="F140" i="5" s="1"/>
  <c r="E127" i="5"/>
  <c r="F127" i="5" s="1"/>
  <c r="E157" i="5"/>
  <c r="F157" i="5" s="1"/>
  <c r="E48" i="5"/>
  <c r="F48" i="5" s="1"/>
  <c r="E138" i="5"/>
  <c r="F138" i="5" s="1"/>
  <c r="E114" i="5"/>
  <c r="F114" i="5" s="1"/>
  <c r="E99" i="5"/>
  <c r="F99" i="5" s="1"/>
  <c r="E141" i="5"/>
  <c r="F141" i="5" s="1"/>
  <c r="E51" i="5"/>
  <c r="F51" i="5" s="1"/>
  <c r="E83" i="5"/>
  <c r="F83" i="5" s="1"/>
  <c r="E142" i="5"/>
  <c r="F142" i="5" s="1"/>
  <c r="E37" i="5"/>
  <c r="F37" i="5" s="1"/>
  <c r="E107" i="5"/>
  <c r="F107" i="5" s="1"/>
  <c r="E87" i="5"/>
  <c r="F87" i="5" s="1"/>
  <c r="E113" i="5"/>
  <c r="F113" i="5" s="1"/>
  <c r="E59" i="5"/>
  <c r="F59" i="5" s="1"/>
  <c r="E143" i="5"/>
  <c r="F143" i="5" s="1"/>
  <c r="E109" i="5"/>
  <c r="F109" i="5" s="1"/>
  <c r="E172" i="5"/>
  <c r="F172" i="5" s="1"/>
  <c r="E55" i="5"/>
  <c r="F55" i="5" s="1"/>
  <c r="E97" i="5"/>
  <c r="F97" i="5" s="1"/>
  <c r="E173" i="5"/>
  <c r="F173" i="5" s="1"/>
  <c r="E175" i="5"/>
  <c r="F175" i="5" s="1"/>
  <c r="E89" i="5"/>
  <c r="F89" i="5" s="1"/>
  <c r="E106" i="5"/>
  <c r="F106" i="5" s="1"/>
  <c r="E169" i="5"/>
  <c r="F169" i="5" s="1"/>
  <c r="E105" i="5"/>
  <c r="F105" i="5" s="1"/>
  <c r="E88" i="5"/>
  <c r="F88" i="5" s="1"/>
  <c r="E178" i="5"/>
  <c r="F178" i="5" s="1"/>
  <c r="E159" i="5"/>
  <c r="F159" i="5" s="1"/>
  <c r="E158" i="5"/>
  <c r="F158" i="5" s="1"/>
  <c r="E130" i="5"/>
  <c r="F130" i="5" s="1"/>
  <c r="E115" i="5"/>
  <c r="F115" i="5" s="1"/>
  <c r="E121" i="5"/>
  <c r="F121" i="5" s="1"/>
  <c r="E40" i="5"/>
  <c r="F40" i="5" s="1"/>
  <c r="E61" i="5"/>
  <c r="F61" i="5" s="1"/>
  <c r="E179" i="5"/>
  <c r="F179" i="5" s="1"/>
  <c r="E65" i="5"/>
  <c r="F65" i="5" s="1"/>
  <c r="E58" i="5"/>
  <c r="F58" i="5" s="1"/>
  <c r="E131" i="5"/>
  <c r="F131" i="5" s="1"/>
  <c r="E168" i="5"/>
  <c r="F168" i="5" s="1"/>
  <c r="E94" i="5"/>
  <c r="F94" i="5" s="1"/>
  <c r="E102" i="5"/>
  <c r="F102" i="5" s="1"/>
  <c r="E176" i="5"/>
  <c r="F176" i="5" s="1"/>
  <c r="E132" i="5"/>
  <c r="F132" i="5" s="1"/>
  <c r="E135" i="5"/>
  <c r="F135" i="5" s="1"/>
  <c r="E165" i="5"/>
  <c r="F165" i="5" s="1"/>
  <c r="E79" i="5"/>
  <c r="F79" i="5" s="1"/>
  <c r="E49" i="5"/>
  <c r="F49" i="5" s="1"/>
  <c r="E57" i="5"/>
  <c r="F57" i="5" s="1"/>
  <c r="E116" i="5"/>
  <c r="F116" i="5" s="1"/>
  <c r="E71" i="5"/>
  <c r="F71" i="5" s="1"/>
  <c r="E75" i="5"/>
  <c r="F75" i="5" s="1"/>
  <c r="E53" i="5"/>
  <c r="F53" i="5" s="1"/>
  <c r="E93" i="5"/>
  <c r="F93" i="5" s="1"/>
  <c r="E117" i="5"/>
  <c r="F117" i="5" s="1"/>
  <c r="E74" i="5"/>
  <c r="F74" i="5" s="1"/>
  <c r="E171" i="5"/>
  <c r="F171" i="5" s="1"/>
  <c r="E64" i="5"/>
  <c r="F64" i="5" s="1"/>
  <c r="E52" i="5"/>
  <c r="F52" i="5" s="1"/>
  <c r="E119" i="5"/>
  <c r="F119" i="5" s="1"/>
  <c r="E31" i="5"/>
  <c r="F31" i="5" s="1"/>
  <c r="E36" i="5"/>
  <c r="F36" i="5" s="1"/>
  <c r="E41" i="5"/>
  <c r="F41" i="5" s="1"/>
  <c r="E124" i="5"/>
  <c r="F124" i="5" s="1"/>
  <c r="E126" i="5"/>
  <c r="F126" i="5" s="1"/>
  <c r="E32" i="5"/>
  <c r="F32" i="5" s="1"/>
  <c r="E43" i="5"/>
  <c r="F43" i="5" s="1"/>
  <c r="E77" i="5"/>
  <c r="F77" i="5" s="1"/>
  <c r="E101" i="5"/>
  <c r="F101" i="5" s="1"/>
  <c r="E104" i="5"/>
  <c r="F104" i="5" s="1"/>
  <c r="E95" i="5"/>
  <c r="F95" i="5" s="1"/>
  <c r="E60" i="5"/>
  <c r="F60" i="5" s="1"/>
  <c r="E33" i="5"/>
  <c r="F33" i="5" s="1"/>
  <c r="E81" i="5"/>
  <c r="F81" i="5" s="1"/>
  <c r="E151" i="5"/>
  <c r="F151" i="5" s="1"/>
  <c r="E166" i="5"/>
  <c r="F166" i="5" s="1"/>
  <c r="E133" i="5"/>
  <c r="F133" i="5" s="1"/>
  <c r="H59" i="6"/>
  <c r="H10" i="4"/>
  <c r="H12" i="4" s="1"/>
  <c r="H9" i="4"/>
  <c r="H61" i="6" s="1"/>
  <c r="L9" i="4"/>
  <c r="H71" i="6" s="1"/>
  <c r="H69" i="6"/>
  <c r="L10" i="4"/>
  <c r="L12" i="4" s="1"/>
  <c r="H10" i="5"/>
  <c r="I62" i="6" s="1"/>
  <c r="I59" i="6"/>
  <c r="H9" i="5"/>
  <c r="I61" i="6" s="1"/>
  <c r="L9" i="5"/>
  <c r="I71" i="6" s="1"/>
  <c r="L10" i="5"/>
  <c r="I72" i="6" s="1"/>
  <c r="I69" i="6"/>
  <c r="L30" i="4"/>
  <c r="H60" i="6"/>
  <c r="D59" i="6"/>
  <c r="G10" i="4"/>
  <c r="G9" i="4"/>
  <c r="D61" i="6" s="1"/>
  <c r="F61" i="6" s="1"/>
  <c r="F70" i="6"/>
  <c r="J10" i="5"/>
  <c r="E72" i="6" s="1"/>
  <c r="J9" i="5"/>
  <c r="E71" i="6" s="1"/>
  <c r="E69" i="6"/>
  <c r="F69" i="6" s="1"/>
  <c r="L70" i="6" l="1"/>
  <c r="L12" i="5"/>
  <c r="F59" i="6"/>
  <c r="G12" i="5"/>
  <c r="E64" i="6" s="1"/>
  <c r="F71" i="6"/>
  <c r="L32" i="4"/>
  <c r="L34" i="4" s="1"/>
  <c r="D74" i="6"/>
  <c r="J32" i="4"/>
  <c r="J34" i="4" s="1"/>
  <c r="J12" i="5"/>
  <c r="J15" i="5" s="1"/>
  <c r="E19" i="6"/>
  <c r="J69" i="6"/>
  <c r="L69" i="6" s="1"/>
  <c r="J71" i="6"/>
  <c r="H64" i="6"/>
  <c r="H15" i="4"/>
  <c r="I74" i="6"/>
  <c r="L15" i="5"/>
  <c r="E74" i="6"/>
  <c r="J60" i="6"/>
  <c r="L60" i="6" s="1"/>
  <c r="D8" i="6" s="1"/>
  <c r="H74" i="6"/>
  <c r="L15" i="4"/>
  <c r="F72" i="6"/>
  <c r="G15" i="5"/>
  <c r="G11" i="4"/>
  <c r="D62" i="6"/>
  <c r="F62" i="6" s="1"/>
  <c r="H62" i="6"/>
  <c r="J62" i="6" s="1"/>
  <c r="H11" i="4"/>
  <c r="J59" i="6"/>
  <c r="G12" i="4"/>
  <c r="H12" i="5"/>
  <c r="L11" i="4"/>
  <c r="H72" i="6"/>
  <c r="J72" i="6" s="1"/>
  <c r="J61" i="6"/>
  <c r="L61" i="6" s="1"/>
  <c r="K16" i="4"/>
  <c r="D19" i="6"/>
  <c r="L59" i="6" l="1"/>
  <c r="L71" i="6"/>
  <c r="L62" i="6"/>
  <c r="L36" i="4"/>
  <c r="F28" i="4" s="1"/>
  <c r="F19" i="6"/>
  <c r="F21" i="6" s="1"/>
  <c r="F74" i="6"/>
  <c r="L72" i="6"/>
  <c r="H15" i="5"/>
  <c r="J17" i="5" s="1"/>
  <c r="I64" i="6"/>
  <c r="J64" i="6" s="1"/>
  <c r="L17" i="4"/>
  <c r="M17" i="4" s="1"/>
  <c r="M16" i="4"/>
  <c r="M17" i="5"/>
  <c r="D9" i="6"/>
  <c r="G15" i="4"/>
  <c r="J17" i="4" s="1"/>
  <c r="K17" i="4" s="1"/>
  <c r="D64" i="6"/>
  <c r="F64" i="6" s="1"/>
  <c r="J74" i="6"/>
  <c r="C28" i="5" l="1"/>
  <c r="C47" i="5" s="1"/>
  <c r="J18" i="5"/>
  <c r="L74" i="6"/>
  <c r="L18" i="5"/>
  <c r="M18" i="5" s="1"/>
  <c r="G28" i="4"/>
  <c r="F168" i="4"/>
  <c r="F80" i="4"/>
  <c r="F39" i="4"/>
  <c r="F38" i="4"/>
  <c r="F61" i="4"/>
  <c r="F169" i="4"/>
  <c r="F113" i="4"/>
  <c r="F90" i="4"/>
  <c r="F135" i="4"/>
  <c r="F73" i="4"/>
  <c r="F41" i="4"/>
  <c r="F106" i="4"/>
  <c r="F131" i="4"/>
  <c r="F65" i="4"/>
  <c r="F144" i="4"/>
  <c r="F174" i="4"/>
  <c r="F175" i="4"/>
  <c r="F50" i="4"/>
  <c r="F43" i="4"/>
  <c r="F111" i="4"/>
  <c r="F179" i="4"/>
  <c r="F138" i="4"/>
  <c r="F54" i="4"/>
  <c r="F178" i="4"/>
  <c r="F31" i="4"/>
  <c r="F120" i="4"/>
  <c r="F129" i="4"/>
  <c r="F102" i="4"/>
  <c r="F83" i="4"/>
  <c r="F148" i="4"/>
  <c r="F143" i="4"/>
  <c r="F152" i="4"/>
  <c r="F93" i="4"/>
  <c r="F137" i="4"/>
  <c r="F81" i="4"/>
  <c r="F117" i="4"/>
  <c r="F127" i="4"/>
  <c r="F115" i="4"/>
  <c r="F153" i="4"/>
  <c r="F107" i="4"/>
  <c r="F156" i="4"/>
  <c r="F69" i="4"/>
  <c r="F134" i="4"/>
  <c r="F70" i="4"/>
  <c r="F45" i="4"/>
  <c r="F176" i="4"/>
  <c r="F40" i="4"/>
  <c r="F76" i="4"/>
  <c r="F34" i="4"/>
  <c r="F121" i="4"/>
  <c r="F122" i="4"/>
  <c r="F79" i="4"/>
  <c r="F97" i="4"/>
  <c r="F82" i="4"/>
  <c r="F158" i="4"/>
  <c r="F51" i="4"/>
  <c r="F100" i="4"/>
  <c r="F75" i="4"/>
  <c r="F151" i="4"/>
  <c r="F98" i="4"/>
  <c r="F35" i="4"/>
  <c r="F67" i="4"/>
  <c r="F89" i="4"/>
  <c r="F44" i="4"/>
  <c r="F118" i="4"/>
  <c r="F96" i="4"/>
  <c r="F147" i="4"/>
  <c r="F57" i="4"/>
  <c r="F30" i="4"/>
  <c r="G30" i="4" s="1"/>
  <c r="G31" i="4" s="1"/>
  <c r="F130" i="4"/>
  <c r="F37" i="4"/>
  <c r="F94" i="4"/>
  <c r="F92" i="4"/>
  <c r="F49" i="4"/>
  <c r="F101" i="4"/>
  <c r="F171" i="4"/>
  <c r="F78" i="4"/>
  <c r="F126" i="4"/>
  <c r="F132" i="4"/>
  <c r="F47" i="4"/>
  <c r="F160" i="4"/>
  <c r="F91" i="4"/>
  <c r="F141" i="4"/>
  <c r="F56" i="4"/>
  <c r="F133" i="4"/>
  <c r="F108" i="4"/>
  <c r="F66" i="4"/>
  <c r="F95" i="4"/>
  <c r="F85" i="4"/>
  <c r="F60" i="4"/>
  <c r="F84" i="4"/>
  <c r="F105" i="4"/>
  <c r="F154" i="4"/>
  <c r="F48" i="4"/>
  <c r="F112" i="4"/>
  <c r="F52" i="4"/>
  <c r="F88" i="4"/>
  <c r="F71" i="4"/>
  <c r="F63" i="4"/>
  <c r="F159" i="4"/>
  <c r="F155" i="4"/>
  <c r="F86" i="4"/>
  <c r="F140" i="4"/>
  <c r="F87" i="4"/>
  <c r="F104" i="4"/>
  <c r="F170" i="4"/>
  <c r="F145" i="4"/>
  <c r="F59" i="4"/>
  <c r="F77" i="4"/>
  <c r="F149" i="4"/>
  <c r="F157" i="4"/>
  <c r="F55" i="4"/>
  <c r="F173" i="4"/>
  <c r="F99" i="4"/>
  <c r="F116" i="4"/>
  <c r="F42" i="4"/>
  <c r="F128" i="4"/>
  <c r="F142" i="4"/>
  <c r="F103" i="4"/>
  <c r="F119" i="4"/>
  <c r="F64" i="4"/>
  <c r="F109" i="4"/>
  <c r="F53" i="4"/>
  <c r="F165" i="4"/>
  <c r="F36" i="4"/>
  <c r="F162" i="4"/>
  <c r="F68" i="4"/>
  <c r="F139" i="4"/>
  <c r="F74" i="4"/>
  <c r="F164" i="4"/>
  <c r="F62" i="4"/>
  <c r="F177" i="4"/>
  <c r="F125" i="4"/>
  <c r="F32" i="4"/>
  <c r="F33" i="4"/>
  <c r="F46" i="4"/>
  <c r="F72" i="4"/>
  <c r="F172" i="4"/>
  <c r="F124" i="4"/>
  <c r="F161" i="4"/>
  <c r="F58" i="4"/>
  <c r="F114" i="4"/>
  <c r="F110" i="4"/>
  <c r="F150" i="4"/>
  <c r="F163" i="4"/>
  <c r="F167" i="4"/>
  <c r="F123" i="4"/>
  <c r="F136" i="4"/>
  <c r="F146" i="4"/>
  <c r="F166" i="4"/>
  <c r="L64" i="6"/>
  <c r="C69" i="5"/>
  <c r="C51" i="5"/>
  <c r="C48" i="5"/>
  <c r="C46" i="5"/>
  <c r="C63" i="5"/>
  <c r="C61" i="5"/>
  <c r="C41" i="5"/>
  <c r="C67" i="5"/>
  <c r="C68" i="5"/>
  <c r="C44" i="5"/>
  <c r="C53" i="5"/>
  <c r="C32" i="5"/>
  <c r="C34" i="5"/>
  <c r="C38" i="5"/>
  <c r="C64" i="5"/>
  <c r="G28" i="5"/>
  <c r="C65" i="5"/>
  <c r="C66" i="5"/>
  <c r="C45" i="5"/>
  <c r="C39" i="5"/>
  <c r="C37" i="5"/>
  <c r="C55" i="5"/>
  <c r="C43" i="5"/>
  <c r="C59" i="5"/>
  <c r="C50" i="5"/>
  <c r="C62" i="5"/>
  <c r="C54" i="5"/>
  <c r="C56" i="5"/>
  <c r="C31" i="5"/>
  <c r="C60" i="5"/>
  <c r="C36" i="5"/>
  <c r="C33" i="5"/>
  <c r="C49" i="5"/>
  <c r="C42" i="5"/>
  <c r="C52" i="5"/>
  <c r="C35" i="5"/>
  <c r="C40" i="5"/>
  <c r="C58" i="5"/>
  <c r="C30" i="5"/>
  <c r="G30" i="5" s="1"/>
  <c r="C57" i="5"/>
  <c r="G31" i="5" l="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32" i="4"/>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alcChain>
</file>

<file path=xl/sharedStrings.xml><?xml version="1.0" encoding="utf-8"?>
<sst xmlns="http://schemas.openxmlformats.org/spreadsheetml/2006/main" count="206" uniqueCount="128">
  <si>
    <t>Water per gallon</t>
  </si>
  <si>
    <t>Salt delivered price</t>
  </si>
  <si>
    <t>Stock pile treatment gallons per ton</t>
  </si>
  <si>
    <t>Anti-ice gallons per acre</t>
  </si>
  <si>
    <t>Deice gallons per acre</t>
  </si>
  <si>
    <t>Anti-ice applications</t>
  </si>
  <si>
    <t>Purchased Enhanced liquid</t>
  </si>
  <si>
    <t>Acres under Contract</t>
  </si>
  <si>
    <t>Priced to customer/acre</t>
  </si>
  <si>
    <t>Labor costs % of Income</t>
  </si>
  <si>
    <t>Salt Brine (home made)/Gallon</t>
  </si>
  <si>
    <t>Full Season Cost of Materials</t>
  </si>
  <si>
    <t>Cost of Labor</t>
  </si>
  <si>
    <t>Anti-Ice w/Brine Application P/L</t>
  </si>
  <si>
    <t>De-ice w/Brine Application P/L</t>
  </si>
  <si>
    <t>Profit/Application</t>
  </si>
  <si>
    <t>Cost/Application</t>
  </si>
  <si>
    <t>Avg Deice applications per season</t>
  </si>
  <si>
    <t>1000'ft.sq under Contract</t>
  </si>
  <si>
    <t>Priced to customer/1K' ft avg.</t>
  </si>
  <si>
    <t>Salt delivered per ton</t>
  </si>
  <si>
    <t>I/M delivered price per 50lb bag</t>
  </si>
  <si>
    <t>I/M lbs. per 1K' sq.</t>
  </si>
  <si>
    <t>Anti-ice gallons per 1K' sq</t>
  </si>
  <si>
    <t>Deice gallons per 1K' sq.</t>
  </si>
  <si>
    <t>Brine Maker</t>
  </si>
  <si>
    <t>Total</t>
  </si>
  <si>
    <t>Parking Lots Worksheet</t>
  </si>
  <si>
    <t>Brine Maker &amp; Equipment Cost</t>
  </si>
  <si>
    <t>Sidewalks Worksheet</t>
  </si>
  <si>
    <t>Parking Lots</t>
  </si>
  <si>
    <t>Cost of Materials Per Event</t>
  </si>
  <si>
    <t>Full Season Revenue</t>
  </si>
  <si>
    <t>Gross Profit (Reveue - Materials)</t>
  </si>
  <si>
    <t>Net Profit (Revenue - materials &amp; labor)</t>
  </si>
  <si>
    <t>Events to Achieve 100% ROI</t>
  </si>
  <si>
    <t>Increased Profitabilty vs Salt</t>
  </si>
  <si>
    <t>Increased Profitability vs Treated Salt</t>
  </si>
  <si>
    <t>Accumulated Costs</t>
  </si>
  <si>
    <t>Anti-Ice</t>
  </si>
  <si>
    <t>De-Ice</t>
  </si>
  <si>
    <t>Cost per Event</t>
  </si>
  <si>
    <t>Application Cost per Acre</t>
  </si>
  <si>
    <t>Application Cost per 1K' sq.</t>
  </si>
  <si>
    <t>Sidewalks</t>
  </si>
  <si>
    <t>Enter Your Account Details:</t>
  </si>
  <si>
    <t>Enter Overhead/Costs:</t>
  </si>
  <si>
    <t>Enter Your Application Rates:</t>
  </si>
  <si>
    <t>Gross Revenue</t>
  </si>
  <si>
    <t>Net Profit Revenue - materials &amp; labor)</t>
  </si>
  <si>
    <t>Gross Profit (Revenue - materials)</t>
  </si>
  <si>
    <t>Brine Combined</t>
  </si>
  <si>
    <t>ROI Summary</t>
  </si>
  <si>
    <t xml:space="preserve">De-Ice Salt Brine </t>
  </si>
  <si>
    <t>Anti-Ice Salt</t>
  </si>
  <si>
    <t>De-Ice Salt treatment tons per acre</t>
  </si>
  <si>
    <t>Anti-Ice treatment tons per acre</t>
  </si>
  <si>
    <t>De-Ice Salt</t>
  </si>
  <si>
    <t>De-Ice IM</t>
  </si>
  <si>
    <t>Anti-Ice IM</t>
  </si>
  <si>
    <t>Anti-Ice lbs. per 1K' sw</t>
  </si>
  <si>
    <t>Anti-Ice Brine</t>
  </si>
  <si>
    <t>Enter Your Equipment Costs:</t>
  </si>
  <si>
    <t>Height of Range</t>
  </si>
  <si>
    <t>Dynamic Range</t>
  </si>
  <si>
    <t>Events</t>
  </si>
  <si>
    <t>Equipment Costs</t>
  </si>
  <si>
    <t>Material Savings Per Anti-Ice Event</t>
  </si>
  <si>
    <t>Material Savings Per Parking Lot Anti-Ice Event</t>
  </si>
  <si>
    <t>Material Savings Per Anti-Ice  Event</t>
  </si>
  <si>
    <t>Parking Lots Material Savings</t>
  </si>
  <si>
    <t>Sidwalks Material Savings</t>
  </si>
  <si>
    <t xml:space="preserve">ANTI-ICE CALCULATOR - DO NOT TOUCH </t>
  </si>
  <si>
    <t>Cost Inputs</t>
  </si>
  <si>
    <t>DE-ICE CALCULATOR - DO NOT TOUCH</t>
  </si>
  <si>
    <t>Material Savings Per De-Ice Event</t>
  </si>
  <si>
    <t>Per Event Cost Details *Assumes 1:1 Ratio of Salt vs Brine*</t>
  </si>
  <si>
    <t>Brine</t>
  </si>
  <si>
    <t>Ice Melt Anti-Ice</t>
  </si>
  <si>
    <t>Ice Melt De-Ice</t>
  </si>
  <si>
    <t>Brine Anti-Ice</t>
  </si>
  <si>
    <t>% of Costs</t>
  </si>
  <si>
    <t>% of Materials</t>
  </si>
  <si>
    <t>Brine De-Ice</t>
  </si>
  <si>
    <t>Ice Melt</t>
  </si>
  <si>
    <t>Salt Brine</t>
  </si>
  <si>
    <t>Rock Salt</t>
  </si>
  <si>
    <t>Post - treatment gallons per acre</t>
  </si>
  <si>
    <t>Pre-treatment tons per acre</t>
  </si>
  <si>
    <t>Post-treatment tons per acre</t>
  </si>
  <si>
    <t>Post-treatment gallons per acre</t>
  </si>
  <si>
    <t>Post-treatment Ice Melt lbs. per 1K' sq.</t>
  </si>
  <si>
    <t>Salt Pre-treatment</t>
  </si>
  <si>
    <t>Salt Post-treatment</t>
  </si>
  <si>
    <t>Brine Pre-treatment</t>
  </si>
  <si>
    <t>Brine Post-treatment</t>
  </si>
  <si>
    <t>Pre-treatment applications</t>
  </si>
  <si>
    <t>ROI GRAPH</t>
  </si>
  <si>
    <t>Pre Treat</t>
  </si>
  <si>
    <t>Post Treat</t>
  </si>
  <si>
    <t>Difference</t>
  </si>
  <si>
    <t>Revenue</t>
  </si>
  <si>
    <t>Labor per event</t>
  </si>
  <si>
    <t>Brine vs. Salt Material Savings</t>
  </si>
  <si>
    <t>SALT ONLY</t>
  </si>
  <si>
    <t>Adjust The Input for Percentage of Accounts/Applications using Brine</t>
  </si>
  <si>
    <t>Material SAVINGS$$</t>
  </si>
  <si>
    <r>
      <t xml:space="preserve">Costs using Brine and Salt </t>
    </r>
    <r>
      <rPr>
        <i/>
        <sz val="11"/>
        <color theme="1"/>
        <rFont val="Calibri"/>
        <family val="2"/>
        <scheme val="minor"/>
      </rPr>
      <t>(incl labor)</t>
    </r>
  </si>
  <si>
    <t>Salt</t>
  </si>
  <si>
    <r>
      <rPr>
        <b/>
        <u/>
        <sz val="11"/>
        <color theme="1"/>
        <rFont val="Calibri"/>
        <family val="2"/>
        <scheme val="minor"/>
      </rPr>
      <t>Your</t>
    </r>
    <r>
      <rPr>
        <b/>
        <sz val="11"/>
        <color theme="1"/>
        <rFont val="Calibri"/>
        <family val="2"/>
        <scheme val="minor"/>
      </rPr>
      <t xml:space="preserve"> Business by The Numbers</t>
    </r>
  </si>
  <si>
    <t>Please note:</t>
  </si>
  <si>
    <t>Acres under contract</t>
  </si>
  <si>
    <t>1000 sq. ft. under contract</t>
  </si>
  <si>
    <t>Priced to customer/1K' ft. avg.</t>
  </si>
  <si>
    <t>Pre-treatment Ice Melt Lbs. per 1k' sq.</t>
  </si>
  <si>
    <t>Pre-treatment gallons per acre</t>
  </si>
  <si>
    <t>These figures are mathematical formulas using data on cost and application rates entered by the user of the document. TrynEx International does not make recommendations on application rates neither expressed or implied. The particular application rates and brine mixture must be determined for the particular task at hand; factoring in personal experience, weather, temperature and other variables. TrynEx International assumes no liability for this document.</t>
  </si>
  <si>
    <t>Avg Post treatment applications per season</t>
  </si>
  <si>
    <t>Labor costs % of sale</t>
  </si>
  <si>
    <t>Labor costs % of income</t>
  </si>
  <si>
    <t>1 Ton of salt delivered price</t>
  </si>
  <si>
    <t>Gallons of brine per ton</t>
  </si>
  <si>
    <t>Cost of brine per gallon</t>
  </si>
  <si>
    <t>Ice Melt delivered price per 50 lb. bag</t>
  </si>
  <si>
    <t>Brine Maker/Liquid Sprayer equipment cost</t>
  </si>
  <si>
    <r>
      <t xml:space="preserve">Costs using </t>
    </r>
    <r>
      <rPr>
        <u/>
        <sz val="11"/>
        <color theme="1"/>
        <rFont val="Calibri"/>
        <family val="2"/>
        <scheme val="minor"/>
      </rPr>
      <t>Exclusive</t>
    </r>
    <r>
      <rPr>
        <sz val="11"/>
        <color theme="1"/>
        <rFont val="Calibri"/>
        <family val="2"/>
        <scheme val="minor"/>
      </rPr>
      <t xml:space="preserve"> Salt  </t>
    </r>
    <r>
      <rPr>
        <i/>
        <sz val="11"/>
        <color theme="1"/>
        <rFont val="Calibri"/>
        <family val="2"/>
        <scheme val="minor"/>
      </rPr>
      <t>(incl labor)</t>
    </r>
  </si>
  <si>
    <t>Salt Combined</t>
  </si>
  <si>
    <t>Net Profit Revenue (incl materials &amp; labor)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</si>
</sst>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4" formatCode="_(&quot;$&quot;* #,##0.00_);_(&quot;$&quot;* \(#,##0.00\);_(&quot;$&quot;* &quot;-&quot;??_);_(@_)"/>
    <numFmt numFmtId="164" formatCode="_(&quot;$&quot;* #,##0.00000_);_(&quot;$&quot;* \(#,##0.00000\);_(&quot;$&quot;* &quot;-&quot;??_);_(@_)"/>
    <numFmt numFmtId="165" formatCode="_(&quot;$&quot;* #,##0.00000_);_(&quot;$&quot;* \(#,##0.00000\);_(&quot;$&quot;* &quot;-&quot;?????_);_(@_)"/>
    <numFmt numFmtId="166" formatCode="0.0"/>
    <numFmt numFmtId="167" formatCode="&quot;$&quot;#,##0.00"/>
    <numFmt numFmtId="168" formatCode="&quot;$&quot;#,##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rgb="FF3F3F76"/>
      <name val="Calibri"/>
      <family val="2"/>
      <scheme val="minor"/>
    </font>
    <font>
      <sz val="9"/>
      <color theme="1"/>
      <name val="Calibri"/>
      <family val="2"/>
      <scheme val="minor"/>
    </font>
    <font>
      <sz val="11"/>
      <color rgb="FF9C6500"/>
      <name val="Calibri"/>
      <family val="2"/>
      <scheme val="minor"/>
    </font>
    <font>
      <sz val="11"/>
      <color theme="0"/>
      <name val="Calibri"/>
      <family val="2"/>
      <scheme val="minor"/>
    </font>
    <font>
      <sz val="11"/>
      <name val="Calibri"/>
      <family val="2"/>
      <scheme val="minor"/>
    </font>
    <font>
      <b/>
      <sz val="11"/>
      <name val="Calibri"/>
      <family val="2"/>
      <scheme val="minor"/>
    </font>
    <font>
      <sz val="12"/>
      <name val="Calibri"/>
      <family val="2"/>
      <scheme val="minor"/>
    </font>
    <font>
      <sz val="12"/>
      <color theme="0"/>
      <name val="Calibri"/>
      <family val="2"/>
      <scheme val="minor"/>
    </font>
    <font>
      <b/>
      <u/>
      <sz val="11"/>
      <color theme="1"/>
      <name val="Calibri"/>
      <family val="2"/>
      <scheme val="minor"/>
    </font>
    <font>
      <sz val="14"/>
      <color theme="0"/>
      <name val="Calibri"/>
      <family val="2"/>
      <scheme val="minor"/>
    </font>
    <font>
      <sz val="14"/>
      <name val="Calibri"/>
      <family val="2"/>
      <scheme val="minor"/>
    </font>
    <font>
      <sz val="14"/>
      <color theme="1"/>
      <name val="Calibri"/>
      <family val="2"/>
      <scheme val="minor"/>
    </font>
    <font>
      <sz val="12"/>
      <color theme="1"/>
      <name val="Calibri"/>
      <family val="2"/>
      <scheme val="minor"/>
    </font>
    <font>
      <sz val="14"/>
      <color rgb="FF3F3F76"/>
      <name val="Calibri"/>
      <family val="2"/>
      <scheme val="minor"/>
    </font>
    <font>
      <b/>
      <sz val="14"/>
      <name val="Calibri"/>
      <family val="2"/>
      <scheme val="minor"/>
    </font>
    <font>
      <sz val="10"/>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b/>
      <u/>
      <sz val="10"/>
      <color theme="1"/>
      <name val="Calibri"/>
      <family val="2"/>
      <scheme val="minor"/>
    </font>
    <font>
      <b/>
      <sz val="10"/>
      <name val="Calibri"/>
      <family val="2"/>
      <scheme val="minor"/>
    </font>
    <font>
      <i/>
      <sz val="10"/>
      <color theme="1"/>
      <name val="Calibri"/>
      <family val="2"/>
      <scheme val="minor"/>
    </font>
    <font>
      <b/>
      <i/>
      <sz val="10"/>
      <color theme="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u/>
      <sz val="10"/>
      <color theme="1"/>
      <name val="Calibri"/>
      <family val="2"/>
      <scheme val="minor"/>
    </font>
    <font>
      <u/>
      <sz val="11"/>
      <color theme="1"/>
      <name val="Calibri"/>
      <family val="2"/>
      <scheme val="minor"/>
    </font>
    <font>
      <b/>
      <sz val="12"/>
      <name val="Calibri"/>
      <family val="2"/>
      <scheme val="minor"/>
    </font>
    <font>
      <b/>
      <sz val="12"/>
      <color theme="1"/>
      <name val="Calibri"/>
      <family val="2"/>
      <scheme val="minor"/>
    </font>
  </fonts>
  <fills count="10">
    <fill>
      <patternFill patternType="none"/>
    </fill>
    <fill>
      <patternFill patternType="gray125"/>
    </fill>
    <fill>
      <patternFill patternType="solid">
        <fgColor rgb="FFFFCC99"/>
      </patternFill>
    </fill>
    <fill>
      <patternFill patternType="solid">
        <fgColor rgb="FFFFEB9C"/>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3" fillId="2" borderId="1" applyNumberFormat="0" applyAlignment="0" applyProtection="0"/>
    <xf numFmtId="0" fontId="5" fillId="3" borderId="0" applyNumberFormat="0" applyBorder="0" applyAlignment="0" applyProtection="0"/>
  </cellStyleXfs>
  <cellXfs count="294">
    <xf numFmtId="0" fontId="0" fillId="0" borderId="0" xfId="0"/>
    <xf numFmtId="0" fontId="0" fillId="0" borderId="0" xfId="0"/>
    <xf numFmtId="44" fontId="7" fillId="0" borderId="0" xfId="1" applyFont="1" applyFill="1" applyProtection="1">
      <protection locked="0"/>
    </xf>
    <xf numFmtId="0" fontId="7" fillId="0" borderId="0" xfId="0" applyFont="1" applyFill="1" applyProtection="1">
      <protection locked="0"/>
    </xf>
    <xf numFmtId="164" fontId="7" fillId="0" borderId="0" xfId="1" applyNumberFormat="1" applyFont="1" applyFill="1" applyProtection="1">
      <protection locked="0"/>
    </xf>
    <xf numFmtId="44" fontId="7" fillId="0" borderId="0" xfId="0" applyNumberFormat="1" applyFont="1" applyFill="1" applyProtection="1">
      <protection locked="0"/>
    </xf>
    <xf numFmtId="44" fontId="7" fillId="0" borderId="0" xfId="1" applyNumberFormat="1" applyFont="1" applyFill="1" applyProtection="1">
      <protection locked="0"/>
    </xf>
    <xf numFmtId="0" fontId="7" fillId="0" borderId="0" xfId="0" applyFont="1" applyFill="1" applyBorder="1" applyProtection="1">
      <protection locked="0"/>
    </xf>
    <xf numFmtId="0" fontId="0" fillId="0" borderId="0" xfId="0" applyFont="1" applyFill="1"/>
    <xf numFmtId="0" fontId="6" fillId="0" borderId="0" xfId="0" applyFont="1" applyFill="1"/>
    <xf numFmtId="0" fontId="6" fillId="0" borderId="0" xfId="0" applyFont="1" applyFill="1" applyBorder="1"/>
    <xf numFmtId="0" fontId="10" fillId="0" borderId="0" xfId="0" applyFont="1" applyFill="1" applyAlignment="1"/>
    <xf numFmtId="0" fontId="9" fillId="0" borderId="0" xfId="0" applyFont="1" applyFill="1" applyAlignment="1"/>
    <xf numFmtId="0" fontId="9" fillId="0" borderId="0" xfId="0" applyFont="1" applyFill="1"/>
    <xf numFmtId="0" fontId="15" fillId="0" borderId="0" xfId="0" applyFont="1" applyFill="1"/>
    <xf numFmtId="44" fontId="7" fillId="0" borderId="0" xfId="1" applyFont="1" applyFill="1"/>
    <xf numFmtId="0" fontId="7" fillId="0" borderId="0" xfId="0" applyFont="1" applyFill="1" applyProtection="1">
      <protection hidden="1"/>
    </xf>
    <xf numFmtId="0" fontId="7" fillId="0" borderId="0" xfId="0" applyFont="1" applyFill="1" applyBorder="1" applyProtection="1">
      <protection hidden="1"/>
    </xf>
    <xf numFmtId="0" fontId="7" fillId="0" borderId="0" xfId="0" applyFont="1" applyFill="1"/>
    <xf numFmtId="37" fontId="7" fillId="0" borderId="0" xfId="1" applyNumberFormat="1" applyFont="1" applyFill="1"/>
    <xf numFmtId="0" fontId="8" fillId="0" borderId="0" xfId="0" applyFont="1" applyFill="1" applyAlignment="1" applyProtection="1">
      <alignment horizontal="center"/>
      <protection hidden="1"/>
    </xf>
    <xf numFmtId="0" fontId="7" fillId="0" borderId="0" xfId="0" applyFont="1" applyFill="1" applyAlignment="1" applyProtection="1">
      <alignment horizontal="center"/>
      <protection hidden="1"/>
    </xf>
    <xf numFmtId="0" fontId="8" fillId="0" borderId="0" xfId="0" applyFont="1" applyFill="1" applyProtection="1">
      <protection hidden="1"/>
    </xf>
    <xf numFmtId="42" fontId="7" fillId="0" borderId="0" xfId="0" applyNumberFormat="1" applyFont="1" applyFill="1" applyProtection="1">
      <protection hidden="1"/>
    </xf>
    <xf numFmtId="44" fontId="7" fillId="0" borderId="0" xfId="0" applyNumberFormat="1" applyFont="1" applyFill="1" applyBorder="1" applyProtection="1">
      <protection hidden="1"/>
    </xf>
    <xf numFmtId="1" fontId="7" fillId="0" borderId="0" xfId="0" applyNumberFormat="1" applyFont="1" applyFill="1" applyBorder="1" applyProtection="1">
      <protection hidden="1"/>
    </xf>
    <xf numFmtId="42" fontId="7" fillId="0" borderId="0" xfId="1" applyNumberFormat="1" applyFont="1" applyFill="1" applyProtection="1">
      <protection hidden="1"/>
    </xf>
    <xf numFmtId="1" fontId="7" fillId="0" borderId="0" xfId="0" applyNumberFormat="1" applyFont="1" applyFill="1" applyBorder="1" applyAlignment="1" applyProtection="1">
      <alignment horizontal="left"/>
      <protection hidden="1"/>
    </xf>
    <xf numFmtId="164" fontId="7" fillId="0" borderId="0" xfId="1" applyNumberFormat="1" applyFont="1" applyFill="1"/>
    <xf numFmtId="42" fontId="8" fillId="0" borderId="0" xfId="0" applyNumberFormat="1" applyFont="1" applyFill="1" applyProtection="1">
      <protection hidden="1"/>
    </xf>
    <xf numFmtId="166" fontId="7" fillId="0" borderId="0" xfId="0" applyNumberFormat="1" applyFont="1" applyFill="1" applyProtection="1">
      <protection hidden="1"/>
    </xf>
    <xf numFmtId="166" fontId="8" fillId="0" borderId="0" xfId="0" applyNumberFormat="1" applyFont="1" applyFill="1" applyProtection="1">
      <protection hidden="1"/>
    </xf>
    <xf numFmtId="44" fontId="7" fillId="0" borderId="0" xfId="1" applyFont="1" applyFill="1" applyBorder="1" applyProtection="1">
      <protection hidden="1"/>
    </xf>
    <xf numFmtId="0" fontId="9" fillId="0" borderId="0" xfId="0" applyFont="1" applyFill="1" applyProtection="1">
      <protection hidden="1"/>
    </xf>
    <xf numFmtId="0" fontId="0" fillId="0" borderId="0" xfId="0" applyFont="1" applyFill="1" applyProtection="1">
      <protection locked="0"/>
    </xf>
    <xf numFmtId="0" fontId="7" fillId="0" borderId="0" xfId="0" applyFont="1" applyFill="1" applyBorder="1"/>
    <xf numFmtId="42" fontId="7" fillId="0" borderId="0" xfId="0" applyNumberFormat="1" applyFont="1" applyFill="1"/>
    <xf numFmtId="0" fontId="0" fillId="0" borderId="0" xfId="0" applyFont="1" applyFill="1" applyProtection="1">
      <protection hidden="1"/>
    </xf>
    <xf numFmtId="0" fontId="0" fillId="0" borderId="0" xfId="0" applyFont="1" applyFill="1" applyBorder="1" applyProtection="1">
      <protection hidden="1"/>
    </xf>
    <xf numFmtId="0" fontId="6" fillId="0" borderId="0" xfId="0" applyFont="1" applyFill="1" applyBorder="1" applyProtection="1">
      <protection hidden="1"/>
    </xf>
    <xf numFmtId="0" fontId="7" fillId="0" borderId="0" xfId="0" applyFont="1" applyFill="1" applyAlignment="1"/>
    <xf numFmtId="0" fontId="0" fillId="0" borderId="0" xfId="0" applyFont="1" applyFill="1" applyBorder="1" applyProtection="1">
      <protection locked="0"/>
    </xf>
    <xf numFmtId="0" fontId="17" fillId="0" borderId="0" xfId="2" applyFont="1" applyFill="1" applyBorder="1" applyAlignment="1" applyProtection="1">
      <protection locked="0"/>
    </xf>
    <xf numFmtId="0" fontId="12" fillId="0" borderId="0" xfId="0" applyFont="1" applyFill="1" applyBorder="1" applyProtection="1">
      <protection locked="0"/>
    </xf>
    <xf numFmtId="0" fontId="13" fillId="0" borderId="0" xfId="0" applyFont="1" applyFill="1" applyBorder="1" applyProtection="1">
      <protection locked="0"/>
    </xf>
    <xf numFmtId="0" fontId="13" fillId="0" borderId="0" xfId="2" applyFont="1" applyFill="1" applyBorder="1" applyAlignment="1"/>
    <xf numFmtId="0" fontId="16" fillId="0" borderId="0" xfId="2" applyFont="1" applyFill="1" applyBorder="1" applyAlignment="1"/>
    <xf numFmtId="0" fontId="14" fillId="0" borderId="0" xfId="0" applyFont="1" applyFill="1" applyBorder="1" applyProtection="1">
      <protection locked="0"/>
    </xf>
    <xf numFmtId="0" fontId="2" fillId="0" borderId="0" xfId="0" applyFont="1" applyFill="1" applyBorder="1" applyAlignment="1" applyProtection="1">
      <alignment horizontal="right"/>
      <protection hidden="1"/>
    </xf>
    <xf numFmtId="44" fontId="8" fillId="0" borderId="0" xfId="1" applyFont="1" applyFill="1" applyBorder="1" applyProtection="1">
      <protection locked="0"/>
    </xf>
    <xf numFmtId="37" fontId="8" fillId="0" borderId="0" xfId="1" applyNumberFormat="1" applyFont="1" applyFill="1" applyBorder="1" applyProtection="1">
      <protection locked="0"/>
    </xf>
    <xf numFmtId="0" fontId="8" fillId="0" borderId="0" xfId="0" applyFont="1" applyFill="1" applyBorder="1" applyProtection="1">
      <protection locked="0"/>
    </xf>
    <xf numFmtId="9" fontId="8" fillId="0" borderId="0" xfId="0" applyNumberFormat="1" applyFont="1" applyFill="1" applyBorder="1" applyProtection="1">
      <protection locked="0"/>
    </xf>
    <xf numFmtId="164" fontId="8" fillId="0" borderId="0" xfId="1" applyNumberFormat="1" applyFont="1" applyFill="1" applyBorder="1" applyProtection="1">
      <protection locked="0"/>
    </xf>
    <xf numFmtId="165" fontId="8" fillId="0" borderId="0" xfId="0" applyNumberFormat="1" applyFont="1" applyFill="1" applyBorder="1" applyProtection="1"/>
    <xf numFmtId="1" fontId="8" fillId="0" borderId="0" xfId="1" applyNumberFormat="1" applyFont="1" applyFill="1" applyBorder="1" applyProtection="1">
      <protection locked="0"/>
    </xf>
    <xf numFmtId="167" fontId="8" fillId="0" borderId="0" xfId="1" applyNumberFormat="1" applyFont="1" applyFill="1" applyBorder="1" applyProtection="1">
      <protection locked="0"/>
    </xf>
    <xf numFmtId="0" fontId="2" fillId="0" borderId="0" xfId="0" applyFont="1" applyFill="1" applyBorder="1" applyAlignment="1" applyProtection="1">
      <alignment horizontal="right"/>
      <protection locked="0"/>
    </xf>
    <xf numFmtId="0" fontId="7" fillId="0" borderId="0" xfId="0" applyFont="1" applyFill="1" applyBorder="1" applyProtection="1"/>
    <xf numFmtId="37" fontId="7" fillId="0" borderId="0" xfId="1" applyNumberFormat="1" applyFont="1" applyFill="1" applyBorder="1" applyProtection="1">
      <protection hidden="1"/>
    </xf>
    <xf numFmtId="0" fontId="8" fillId="0" borderId="0" xfId="0" applyFont="1" applyFill="1" applyBorder="1" applyProtection="1">
      <protection hidden="1"/>
    </xf>
    <xf numFmtId="0" fontId="7" fillId="0" borderId="0" xfId="0" applyFont="1" applyFill="1" applyBorder="1" applyAlignment="1"/>
    <xf numFmtId="42" fontId="7" fillId="0" borderId="0" xfId="0" applyNumberFormat="1" applyFont="1" applyFill="1" applyBorder="1" applyProtection="1">
      <protection hidden="1"/>
    </xf>
    <xf numFmtId="168" fontId="7" fillId="0" borderId="0" xfId="0" applyNumberFormat="1" applyFont="1" applyFill="1" applyBorder="1" applyAlignment="1" applyProtection="1">
      <alignment horizontal="right"/>
      <protection hidden="1"/>
    </xf>
    <xf numFmtId="42" fontId="7" fillId="0" borderId="0" xfId="1" applyNumberFormat="1" applyFont="1" applyFill="1" applyBorder="1" applyProtection="1">
      <protection hidden="1"/>
    </xf>
    <xf numFmtId="44" fontId="7" fillId="0" borderId="0" xfId="0" applyNumberFormat="1" applyFont="1" applyFill="1" applyBorder="1" applyAlignment="1" applyProtection="1">
      <alignment horizontal="left"/>
      <protection hidden="1"/>
    </xf>
    <xf numFmtId="42" fontId="8" fillId="0" borderId="0" xfId="0" applyNumberFormat="1" applyFont="1" applyFill="1" applyBorder="1" applyProtection="1">
      <protection hidden="1"/>
    </xf>
    <xf numFmtId="166" fontId="7" fillId="0" borderId="0" xfId="0" applyNumberFormat="1" applyFont="1" applyFill="1" applyBorder="1" applyProtection="1">
      <protection hidden="1"/>
    </xf>
    <xf numFmtId="0" fontId="9" fillId="0" borderId="0" xfId="0" applyFont="1" applyFill="1" applyBorder="1" applyProtection="1">
      <protection hidden="1"/>
    </xf>
    <xf numFmtId="166" fontId="8" fillId="0" borderId="0" xfId="0" applyNumberFormat="1" applyFont="1" applyFill="1" applyBorder="1" applyProtection="1">
      <protection hidden="1"/>
    </xf>
    <xf numFmtId="1" fontId="7" fillId="0" borderId="0" xfId="0" applyNumberFormat="1" applyFont="1" applyFill="1" applyBorder="1" applyProtection="1">
      <protection locked="0"/>
    </xf>
    <xf numFmtId="166" fontId="7" fillId="0" borderId="0" xfId="0" applyNumberFormat="1" applyFont="1" applyFill="1" applyBorder="1" applyProtection="1">
      <protection locked="0"/>
    </xf>
    <xf numFmtId="1" fontId="7" fillId="0" borderId="0" xfId="0" applyNumberFormat="1" applyFont="1" applyFill="1" applyBorder="1" applyProtection="1"/>
    <xf numFmtId="166" fontId="7" fillId="0" borderId="0" xfId="0" applyNumberFormat="1" applyFont="1" applyFill="1" applyBorder="1" applyProtection="1"/>
    <xf numFmtId="0" fontId="0" fillId="5" borderId="0" xfId="0" applyFont="1" applyFill="1"/>
    <xf numFmtId="0" fontId="0" fillId="5" borderId="0" xfId="0" applyFont="1" applyFill="1" applyProtection="1">
      <protection locked="0"/>
    </xf>
    <xf numFmtId="0" fontId="7" fillId="5" borderId="0" xfId="0" applyFont="1" applyFill="1"/>
    <xf numFmtId="0" fontId="7" fillId="5" borderId="0" xfId="0" applyFont="1" applyFill="1" applyProtection="1">
      <protection hidden="1"/>
    </xf>
    <xf numFmtId="0" fontId="9" fillId="5" borderId="0" xfId="0" applyFont="1" applyFill="1" applyProtection="1">
      <protection hidden="1"/>
    </xf>
    <xf numFmtId="0" fontId="0" fillId="5" borderId="0" xfId="0" applyFont="1" applyFill="1" applyAlignment="1" applyProtection="1">
      <alignment horizontal="center"/>
    </xf>
    <xf numFmtId="0" fontId="7" fillId="5" borderId="0" xfId="0" applyFont="1" applyFill="1" applyAlignment="1"/>
    <xf numFmtId="1" fontId="7" fillId="5" borderId="0" xfId="0" applyNumberFormat="1" applyFont="1" applyFill="1" applyAlignment="1">
      <alignment horizontal="center"/>
    </xf>
    <xf numFmtId="0" fontId="7" fillId="5" borderId="0" xfId="0" applyFont="1" applyFill="1" applyAlignment="1">
      <alignment horizontal="center"/>
    </xf>
    <xf numFmtId="44" fontId="7" fillId="5" borderId="0" xfId="0" applyNumberFormat="1" applyFont="1" applyFill="1"/>
    <xf numFmtId="42" fontId="7" fillId="5" borderId="0" xfId="0" applyNumberFormat="1" applyFont="1" applyFill="1"/>
    <xf numFmtId="167" fontId="7" fillId="5" borderId="0" xfId="0" applyNumberFormat="1" applyFont="1" applyFill="1"/>
    <xf numFmtId="0" fontId="0" fillId="0" borderId="0" xfId="0" applyFont="1" applyFill="1" applyBorder="1"/>
    <xf numFmtId="10" fontId="7" fillId="0" borderId="0" xfId="0" applyNumberFormat="1" applyFont="1" applyFill="1" applyProtection="1">
      <protection hidden="1"/>
    </xf>
    <xf numFmtId="10" fontId="7" fillId="0" borderId="0" xfId="0" applyNumberFormat="1" applyFont="1" applyFill="1" applyBorder="1" applyProtection="1">
      <protection hidden="1"/>
    </xf>
    <xf numFmtId="167" fontId="18" fillId="4" borderId="14" xfId="1" applyNumberFormat="1" applyFont="1" applyFill="1" applyBorder="1" applyAlignment="1" applyProtection="1">
      <alignment horizontal="right" vertical="center"/>
      <protection locked="0"/>
    </xf>
    <xf numFmtId="1" fontId="18" fillId="4" borderId="14" xfId="0" applyNumberFormat="1" applyFont="1" applyFill="1" applyBorder="1" applyAlignment="1" applyProtection="1">
      <alignment horizontal="right" vertical="center"/>
      <protection locked="0"/>
    </xf>
    <xf numFmtId="1" fontId="18" fillId="4" borderId="3" xfId="0" applyNumberFormat="1" applyFont="1" applyFill="1" applyBorder="1" applyAlignment="1" applyProtection="1">
      <alignment horizontal="right" vertical="center"/>
      <protection locked="0"/>
    </xf>
    <xf numFmtId="9" fontId="18" fillId="4" borderId="13" xfId="0" applyNumberFormat="1" applyFont="1" applyFill="1" applyBorder="1" applyProtection="1">
      <protection locked="0"/>
    </xf>
    <xf numFmtId="167" fontId="18" fillId="4" borderId="14" xfId="1" applyNumberFormat="1" applyFont="1" applyFill="1" applyBorder="1" applyProtection="1">
      <protection locked="0"/>
    </xf>
    <xf numFmtId="167" fontId="18" fillId="4" borderId="3" xfId="1" applyNumberFormat="1" applyFont="1" applyFill="1" applyBorder="1" applyProtection="1">
      <protection locked="0"/>
    </xf>
    <xf numFmtId="0" fontId="18" fillId="4" borderId="14" xfId="0" applyFont="1" applyFill="1" applyBorder="1" applyProtection="1">
      <protection locked="0"/>
    </xf>
    <xf numFmtId="0" fontId="18" fillId="4" borderId="3" xfId="0" applyFont="1" applyFill="1" applyBorder="1" applyProtection="1">
      <protection locked="0"/>
    </xf>
    <xf numFmtId="0" fontId="18" fillId="4" borderId="13" xfId="0" applyFont="1" applyFill="1" applyBorder="1" applyProtection="1">
      <protection locked="0"/>
    </xf>
    <xf numFmtId="167" fontId="18" fillId="4" borderId="2" xfId="1" applyNumberFormat="1" applyFont="1" applyFill="1" applyBorder="1" applyProtection="1">
      <protection locked="0"/>
    </xf>
    <xf numFmtId="0" fontId="0" fillId="4" borderId="13" xfId="0" applyFill="1" applyBorder="1" applyProtection="1">
      <protection locked="0"/>
    </xf>
    <xf numFmtId="0" fontId="19" fillId="4" borderId="13" xfId="0" applyFont="1" applyFill="1" applyBorder="1" applyAlignment="1" applyProtection="1">
      <alignment horizontal="right"/>
      <protection locked="0"/>
    </xf>
    <xf numFmtId="0" fontId="0" fillId="0" borderId="0" xfId="0" applyFont="1" applyFill="1" applyProtection="1"/>
    <xf numFmtId="42" fontId="4" fillId="0" borderId="0" xfId="0" applyNumberFormat="1" applyFont="1" applyFill="1" applyBorder="1" applyAlignment="1" applyProtection="1"/>
    <xf numFmtId="0" fontId="23" fillId="0" borderId="0" xfId="0" applyFont="1" applyFill="1" applyBorder="1" applyAlignment="1" applyProtection="1">
      <alignment horizontal="left" vertical="center"/>
    </xf>
    <xf numFmtId="42" fontId="9" fillId="0" borderId="0" xfId="0" applyNumberFormat="1" applyFont="1" applyFill="1" applyProtection="1">
      <protection hidden="1"/>
    </xf>
    <xf numFmtId="44" fontId="7" fillId="0" borderId="0" xfId="0" applyNumberFormat="1" applyFont="1" applyFill="1" applyProtection="1">
      <protection hidden="1"/>
    </xf>
    <xf numFmtId="3" fontId="7" fillId="0" borderId="0" xfId="0" applyNumberFormat="1" applyFont="1" applyFill="1" applyProtection="1">
      <protection hidden="1"/>
    </xf>
    <xf numFmtId="42" fontId="7" fillId="0" borderId="0" xfId="0" applyNumberFormat="1" applyFont="1" applyFill="1" applyAlignment="1">
      <alignment horizontal="center"/>
    </xf>
    <xf numFmtId="0" fontId="7" fillId="0" borderId="0" xfId="0" applyFont="1" applyFill="1" applyAlignment="1" applyProtection="1">
      <protection hidden="1"/>
    </xf>
    <xf numFmtId="42" fontId="7" fillId="0" borderId="0" xfId="0" applyNumberFormat="1" applyFont="1" applyFill="1" applyAlignment="1"/>
    <xf numFmtId="3" fontId="7" fillId="0" borderId="0" xfId="0" applyNumberFormat="1" applyFont="1" applyFill="1"/>
    <xf numFmtId="3" fontId="6" fillId="0" borderId="0" xfId="0" applyNumberFormat="1" applyFont="1" applyFill="1"/>
    <xf numFmtId="3" fontId="7" fillId="4" borderId="0" xfId="0" applyNumberFormat="1" applyFont="1" applyFill="1"/>
    <xf numFmtId="42" fontId="7" fillId="7" borderId="0" xfId="0" applyNumberFormat="1" applyFont="1" applyFill="1"/>
    <xf numFmtId="0" fontId="7" fillId="7" borderId="0" xfId="0" applyFont="1" applyFill="1"/>
    <xf numFmtId="167" fontId="7" fillId="7" borderId="0" xfId="0" applyNumberFormat="1" applyFont="1" applyFill="1"/>
    <xf numFmtId="0" fontId="0" fillId="0" borderId="0" xfId="0" applyFont="1" applyFill="1" applyAlignment="1">
      <alignment horizontal="right"/>
    </xf>
    <xf numFmtId="9" fontId="7" fillId="8" borderId="0" xfId="0" applyNumberFormat="1" applyFont="1" applyFill="1" applyProtection="1">
      <protection hidden="1"/>
    </xf>
    <xf numFmtId="0" fontId="7" fillId="8" borderId="0" xfId="0" applyFont="1" applyFill="1" applyProtection="1">
      <protection hidden="1"/>
    </xf>
    <xf numFmtId="0" fontId="8" fillId="8" borderId="0" xfId="0" applyFont="1" applyFill="1" applyProtection="1">
      <protection hidden="1"/>
    </xf>
    <xf numFmtId="0" fontId="8" fillId="8" borderId="0" xfId="0" applyFont="1" applyFill="1" applyAlignment="1" applyProtection="1">
      <alignment horizontal="center"/>
      <protection hidden="1"/>
    </xf>
    <xf numFmtId="42" fontId="7" fillId="8" borderId="0" xfId="0" applyNumberFormat="1" applyFont="1" applyFill="1" applyProtection="1">
      <protection hidden="1"/>
    </xf>
    <xf numFmtId="42" fontId="7" fillId="8" borderId="0" xfId="1" applyNumberFormat="1" applyFont="1" applyFill="1" applyProtection="1">
      <protection hidden="1"/>
    </xf>
    <xf numFmtId="42" fontId="8" fillId="8" borderId="0" xfId="0" applyNumberFormat="1" applyFont="1" applyFill="1" applyProtection="1">
      <protection hidden="1"/>
    </xf>
    <xf numFmtId="166" fontId="7" fillId="8" borderId="0" xfId="0" applyNumberFormat="1" applyFont="1" applyFill="1" applyProtection="1">
      <protection hidden="1"/>
    </xf>
    <xf numFmtId="42" fontId="9" fillId="8" borderId="0" xfId="0" applyNumberFormat="1" applyFont="1" applyFill="1" applyProtection="1">
      <protection hidden="1"/>
    </xf>
    <xf numFmtId="0" fontId="7" fillId="8" borderId="0" xfId="0" applyFont="1" applyFill="1" applyBorder="1" applyProtection="1">
      <protection locked="0"/>
    </xf>
    <xf numFmtId="9" fontId="7" fillId="8" borderId="0" xfId="0" applyNumberFormat="1" applyFont="1" applyFill="1" applyBorder="1" applyProtection="1">
      <protection locked="0"/>
    </xf>
    <xf numFmtId="0" fontId="8" fillId="8" borderId="0" xfId="0" applyFont="1" applyFill="1" applyBorder="1" applyProtection="1">
      <protection hidden="1"/>
    </xf>
    <xf numFmtId="42" fontId="7" fillId="8" borderId="0" xfId="0" applyNumberFormat="1" applyFont="1" applyFill="1" applyBorder="1" applyProtection="1">
      <protection hidden="1"/>
    </xf>
    <xf numFmtId="42" fontId="7" fillId="8" borderId="0" xfId="1" applyNumberFormat="1" applyFont="1" applyFill="1" applyBorder="1" applyProtection="1">
      <protection hidden="1"/>
    </xf>
    <xf numFmtId="0" fontId="7" fillId="8" borderId="0" xfId="0" applyFont="1" applyFill="1" applyBorder="1" applyProtection="1">
      <protection hidden="1"/>
    </xf>
    <xf numFmtId="42" fontId="8" fillId="8" borderId="0" xfId="0" applyNumberFormat="1" applyFont="1" applyFill="1" applyBorder="1" applyProtection="1">
      <protection hidden="1"/>
    </xf>
    <xf numFmtId="0" fontId="8" fillId="0" borderId="0" xfId="0" applyFont="1" applyFill="1" applyAlignment="1">
      <alignment horizontal="center" vertical="center"/>
    </xf>
    <xf numFmtId="3" fontId="7" fillId="6" borderId="0" xfId="0" applyNumberFormat="1" applyFont="1" applyFill="1"/>
    <xf numFmtId="0" fontId="23" fillId="0" borderId="0" xfId="0" applyFont="1" applyFill="1" applyBorder="1" applyAlignment="1" applyProtection="1">
      <alignment vertical="center"/>
    </xf>
    <xf numFmtId="0" fontId="0" fillId="9" borderId="0" xfId="0" applyFont="1" applyFill="1"/>
    <xf numFmtId="0" fontId="18" fillId="9" borderId="0" xfId="0" applyFont="1" applyFill="1" applyBorder="1" applyProtection="1"/>
    <xf numFmtId="167" fontId="19" fillId="9" borderId="7" xfId="0" applyNumberFormat="1" applyFont="1" applyFill="1" applyBorder="1" applyProtection="1">
      <protection hidden="1"/>
    </xf>
    <xf numFmtId="167" fontId="19" fillId="9" borderId="10" xfId="0" applyNumberFormat="1" applyFont="1" applyFill="1" applyBorder="1" applyProtection="1">
      <protection hidden="1"/>
    </xf>
    <xf numFmtId="0" fontId="19" fillId="9" borderId="0" xfId="0" applyFont="1" applyFill="1" applyProtection="1"/>
    <xf numFmtId="0" fontId="0" fillId="9" borderId="0" xfId="0" applyFill="1" applyProtection="1"/>
    <xf numFmtId="0" fontId="0" fillId="9" borderId="0" xfId="0" applyFill="1"/>
    <xf numFmtId="0" fontId="19" fillId="9" borderId="0" xfId="0" applyFont="1" applyFill="1" applyAlignment="1" applyProtection="1">
      <alignment vertical="center"/>
    </xf>
    <xf numFmtId="0" fontId="25" fillId="9" borderId="4" xfId="0" applyFont="1" applyFill="1" applyBorder="1" applyProtection="1"/>
    <xf numFmtId="0" fontId="19" fillId="9" borderId="4" xfId="0" applyFont="1" applyFill="1" applyBorder="1" applyAlignment="1" applyProtection="1">
      <alignment horizontal="center" wrapText="1"/>
    </xf>
    <xf numFmtId="0" fontId="11" fillId="9" borderId="0" xfId="0" applyFont="1" applyFill="1" applyAlignment="1" applyProtection="1">
      <alignment horizontal="center"/>
    </xf>
    <xf numFmtId="0" fontId="19" fillId="9" borderId="5" xfId="0" applyFont="1" applyFill="1" applyBorder="1" applyAlignment="1" applyProtection="1">
      <alignment horizontal="left"/>
    </xf>
    <xf numFmtId="37" fontId="18" fillId="9" borderId="0" xfId="1" applyNumberFormat="1" applyFont="1" applyFill="1" applyProtection="1"/>
    <xf numFmtId="0" fontId="19" fillId="9" borderId="13" xfId="0" applyFont="1" applyFill="1" applyBorder="1" applyAlignment="1" applyProtection="1">
      <alignment horizontal="left"/>
    </xf>
    <xf numFmtId="37" fontId="18" fillId="9" borderId="0" xfId="1" applyNumberFormat="1" applyFont="1" applyFill="1" applyBorder="1" applyProtection="1"/>
    <xf numFmtId="167" fontId="19" fillId="9" borderId="6" xfId="0" applyNumberFormat="1" applyFont="1" applyFill="1" applyBorder="1" applyProtection="1">
      <protection hidden="1"/>
    </xf>
    <xf numFmtId="0" fontId="19" fillId="9" borderId="11" xfId="0" applyFont="1" applyFill="1" applyBorder="1" applyAlignment="1" applyProtection="1">
      <alignment horizontal="left"/>
    </xf>
    <xf numFmtId="44" fontId="18" fillId="9" borderId="0" xfId="1" applyNumberFormat="1" applyFont="1" applyFill="1" applyAlignment="1" applyProtection="1">
      <alignment vertical="center"/>
    </xf>
    <xf numFmtId="0" fontId="19" fillId="9" borderId="14" xfId="0" applyFont="1" applyFill="1" applyBorder="1" applyAlignment="1" applyProtection="1">
      <alignment horizontal="left"/>
    </xf>
    <xf numFmtId="44" fontId="18" fillId="9" borderId="0" xfId="1" applyFont="1" applyFill="1" applyBorder="1" applyProtection="1"/>
    <xf numFmtId="0" fontId="19" fillId="9" borderId="8" xfId="0" applyFont="1" applyFill="1" applyBorder="1" applyAlignment="1" applyProtection="1">
      <alignment horizontal="left"/>
    </xf>
    <xf numFmtId="167" fontId="19" fillId="9" borderId="9" xfId="0" applyNumberFormat="1" applyFont="1" applyFill="1" applyBorder="1" applyAlignment="1" applyProtection="1">
      <alignment horizontal="right"/>
      <protection hidden="1"/>
    </xf>
    <xf numFmtId="167" fontId="19" fillId="9" borderId="9" xfId="0" applyNumberFormat="1" applyFont="1" applyFill="1" applyBorder="1" applyProtection="1">
      <protection hidden="1"/>
    </xf>
    <xf numFmtId="0" fontId="18" fillId="9" borderId="0" xfId="0" applyFont="1" applyFill="1" applyProtection="1"/>
    <xf numFmtId="0" fontId="0" fillId="9" borderId="0" xfId="0" applyFill="1" applyProtection="1">
      <protection hidden="1"/>
    </xf>
    <xf numFmtId="0" fontId="19" fillId="9" borderId="3" xfId="0" applyFont="1" applyFill="1" applyBorder="1" applyAlignment="1" applyProtection="1">
      <alignment horizontal="left"/>
    </xf>
    <xf numFmtId="0" fontId="19" fillId="9" borderId="0" xfId="0" applyFont="1" applyFill="1" applyAlignment="1" applyProtection="1">
      <alignment horizontal="left"/>
    </xf>
    <xf numFmtId="0" fontId="19" fillId="9" borderId="0" xfId="0" applyFont="1" applyFill="1" applyProtection="1">
      <protection hidden="1"/>
    </xf>
    <xf numFmtId="0" fontId="19" fillId="9" borderId="0" xfId="0" applyFont="1" applyFill="1" applyBorder="1" applyAlignment="1" applyProtection="1">
      <alignment horizontal="left"/>
    </xf>
    <xf numFmtId="0" fontId="25" fillId="9" borderId="4" xfId="0" applyFont="1" applyFill="1" applyBorder="1" applyAlignment="1" applyProtection="1">
      <alignment horizontal="left"/>
    </xf>
    <xf numFmtId="0" fontId="19" fillId="9" borderId="4" xfId="0" applyFont="1" applyFill="1" applyBorder="1" applyProtection="1">
      <protection hidden="1"/>
    </xf>
    <xf numFmtId="0" fontId="11" fillId="9" borderId="0" xfId="0" applyFont="1" applyFill="1" applyAlignment="1" applyProtection="1">
      <alignment horizontal="left"/>
    </xf>
    <xf numFmtId="0" fontId="25" fillId="9" borderId="0" xfId="0" applyFont="1" applyFill="1" applyBorder="1" applyAlignment="1" applyProtection="1">
      <alignment horizontal="left"/>
    </xf>
    <xf numFmtId="0" fontId="19" fillId="9" borderId="0" xfId="0" applyFont="1" applyFill="1" applyBorder="1" applyProtection="1">
      <protection hidden="1"/>
    </xf>
    <xf numFmtId="9" fontId="18" fillId="9" borderId="0" xfId="0" applyNumberFormat="1" applyFont="1" applyFill="1" applyProtection="1"/>
    <xf numFmtId="9" fontId="18" fillId="9" borderId="0" xfId="0" applyNumberFormat="1" applyFont="1" applyFill="1" applyBorder="1" applyProtection="1"/>
    <xf numFmtId="44" fontId="18" fillId="9" borderId="0" xfId="1" applyFont="1" applyFill="1" applyProtection="1"/>
    <xf numFmtId="164" fontId="18" fillId="9" borderId="0" xfId="1" applyNumberFormat="1" applyFont="1" applyFill="1" applyProtection="1"/>
    <xf numFmtId="164" fontId="18" fillId="9" borderId="0" xfId="1" applyNumberFormat="1" applyFont="1" applyFill="1" applyBorder="1" applyProtection="1"/>
    <xf numFmtId="0" fontId="22" fillId="9" borderId="0" xfId="0" applyFont="1" applyFill="1" applyAlignment="1" applyProtection="1">
      <alignment horizontal="left"/>
    </xf>
    <xf numFmtId="0" fontId="19" fillId="9" borderId="0" xfId="0" applyFont="1" applyFill="1"/>
    <xf numFmtId="0" fontId="19" fillId="9" borderId="13" xfId="0" applyFont="1" applyFill="1" applyBorder="1" applyProtection="1"/>
    <xf numFmtId="0" fontId="19" fillId="9" borderId="0" xfId="0" applyFont="1" applyFill="1" applyAlignment="1" applyProtection="1">
      <alignment horizontal="right"/>
    </xf>
    <xf numFmtId="167" fontId="18" fillId="9" borderId="3" xfId="0" applyNumberFormat="1" applyFont="1" applyFill="1" applyBorder="1" applyProtection="1">
      <protection locked="0"/>
    </xf>
    <xf numFmtId="44" fontId="18" fillId="9" borderId="0" xfId="0" applyNumberFormat="1" applyFont="1" applyFill="1" applyProtection="1"/>
    <xf numFmtId="44" fontId="18" fillId="9" borderId="0" xfId="0" applyNumberFormat="1" applyFont="1" applyFill="1" applyBorder="1" applyProtection="1"/>
    <xf numFmtId="0" fontId="18" fillId="9" borderId="0" xfId="0" applyFont="1" applyFill="1" applyBorder="1" applyProtection="1">
      <protection locked="0"/>
    </xf>
    <xf numFmtId="0" fontId="19" fillId="9" borderId="2" xfId="0" applyFont="1" applyFill="1" applyBorder="1" applyAlignment="1" applyProtection="1">
      <alignment horizontal="left"/>
    </xf>
    <xf numFmtId="167" fontId="18" fillId="9" borderId="0" xfId="1" applyNumberFormat="1" applyFont="1" applyFill="1" applyBorder="1" applyProtection="1"/>
    <xf numFmtId="0" fontId="29" fillId="9" borderId="0" xfId="0" applyFont="1" applyFill="1"/>
    <xf numFmtId="9" fontId="28" fillId="0" borderId="0" xfId="0" applyNumberFormat="1" applyFont="1" applyFill="1" applyAlignment="1">
      <alignment horizontal="center" vertical="center"/>
    </xf>
    <xf numFmtId="0" fontId="20" fillId="0" borderId="0" xfId="0" applyFont="1" applyFill="1" applyAlignment="1" applyProtection="1">
      <alignment horizontal="center"/>
    </xf>
    <xf numFmtId="9" fontId="20" fillId="0" borderId="0" xfId="0" applyNumberFormat="1" applyFont="1" applyFill="1" applyAlignment="1"/>
    <xf numFmtId="0" fontId="2" fillId="0" borderId="0" xfId="0" applyFont="1" applyFill="1" applyAlignment="1" applyProtection="1">
      <alignment horizontal="center"/>
    </xf>
    <xf numFmtId="0" fontId="26" fillId="0" borderId="0" xfId="0" applyFont="1" applyFill="1" applyAlignment="1" applyProtection="1">
      <alignment horizontal="center"/>
    </xf>
    <xf numFmtId="0" fontId="0" fillId="0" borderId="0" xfId="0" applyFill="1" applyAlignment="1" applyProtection="1">
      <alignment horizontal="center"/>
    </xf>
    <xf numFmtId="0" fontId="21" fillId="0" borderId="0" xfId="0" applyFont="1" applyFill="1" applyAlignment="1" applyProtection="1">
      <alignment horizontal="center"/>
    </xf>
    <xf numFmtId="0" fontId="2" fillId="0" borderId="0" xfId="0" applyFont="1" applyFill="1" applyAlignment="1" applyProtection="1">
      <alignment horizontal="center" vertical="center"/>
    </xf>
    <xf numFmtId="167" fontId="0" fillId="0" borderId="0" xfId="0" applyNumberFormat="1" applyFont="1" applyFill="1" applyBorder="1" applyAlignment="1" applyProtection="1">
      <alignment horizontal="center" vertical="center"/>
      <protection hidden="1"/>
    </xf>
    <xf numFmtId="167" fontId="0" fillId="0" borderId="0" xfId="0" applyNumberFormat="1" applyFill="1" applyBorder="1" applyAlignment="1">
      <alignment horizontal="center" vertical="center"/>
    </xf>
    <xf numFmtId="0" fontId="26" fillId="0" borderId="0" xfId="0" applyFont="1" applyFill="1" applyAlignment="1" applyProtection="1">
      <alignment horizontal="left" indent="1"/>
    </xf>
    <xf numFmtId="9" fontId="0" fillId="0" borderId="0" xfId="0" applyNumberFormat="1" applyFill="1" applyBorder="1" applyAlignment="1" applyProtection="1">
      <alignment horizontal="center"/>
      <protection locked="0"/>
    </xf>
    <xf numFmtId="9" fontId="0" fillId="0" borderId="0" xfId="0" applyNumberFormat="1" applyFont="1" applyFill="1" applyBorder="1" applyAlignment="1" applyProtection="1">
      <alignment horizontal="center" vertical="center"/>
      <protection hidden="1"/>
    </xf>
    <xf numFmtId="0" fontId="20" fillId="0" borderId="0" xfId="0" applyFont="1" applyFill="1" applyAlignment="1" applyProtection="1">
      <alignment horizontal="left"/>
    </xf>
    <xf numFmtId="0" fontId="18" fillId="0" borderId="4" xfId="0" applyFont="1" applyFill="1" applyBorder="1" applyAlignment="1" applyProtection="1">
      <alignment horizontal="center"/>
    </xf>
    <xf numFmtId="0" fontId="19" fillId="0" borderId="0" xfId="0" applyFont="1" applyFill="1" applyBorder="1" applyProtection="1"/>
    <xf numFmtId="0" fontId="18" fillId="0" borderId="0" xfId="0" applyFont="1" applyFill="1" applyBorder="1" applyAlignment="1" applyProtection="1">
      <alignment horizontal="center"/>
    </xf>
    <xf numFmtId="0" fontId="19" fillId="0" borderId="0" xfId="0" applyFont="1" applyFill="1" applyBorder="1" applyAlignment="1" applyProtection="1">
      <alignment horizontal="center"/>
    </xf>
    <xf numFmtId="0" fontId="0" fillId="0" borderId="0" xfId="0" applyFont="1" applyFill="1" applyAlignment="1" applyProtection="1">
      <alignment horizontal="left" indent="1"/>
      <protection hidden="1"/>
    </xf>
    <xf numFmtId="42" fontId="0" fillId="0" borderId="0" xfId="0" applyNumberFormat="1" applyFont="1" applyFill="1" applyProtection="1">
      <protection hidden="1"/>
    </xf>
    <xf numFmtId="0" fontId="0" fillId="0" borderId="0" xfId="0" applyFont="1" applyFill="1" applyAlignment="1" applyProtection="1">
      <alignment horizontal="left" indent="2"/>
      <protection hidden="1"/>
    </xf>
    <xf numFmtId="167" fontId="24" fillId="0" borderId="0" xfId="0" applyNumberFormat="1" applyFont="1" applyFill="1" applyBorder="1" applyProtection="1">
      <protection hidden="1"/>
    </xf>
    <xf numFmtId="42" fontId="21" fillId="0" borderId="0" xfId="0" applyNumberFormat="1" applyFont="1" applyFill="1" applyBorder="1"/>
    <xf numFmtId="0" fontId="0" fillId="0" borderId="0" xfId="0" applyFont="1" applyFill="1" applyAlignment="1" applyProtection="1">
      <alignment horizontal="left"/>
      <protection hidden="1"/>
    </xf>
    <xf numFmtId="0" fontId="27" fillId="0" borderId="0" xfId="0" applyFont="1" applyFill="1" applyAlignment="1">
      <alignment horizontal="left"/>
    </xf>
    <xf numFmtId="42" fontId="21" fillId="0" borderId="0" xfId="0" applyNumberFormat="1" applyFont="1" applyFill="1"/>
    <xf numFmtId="42" fontId="28" fillId="0" borderId="0" xfId="0" applyNumberFormat="1" applyFont="1" applyFill="1" applyProtection="1">
      <protection hidden="1"/>
    </xf>
    <xf numFmtId="42" fontId="21" fillId="0" borderId="0" xfId="0" applyNumberFormat="1" applyFont="1" applyFill="1" applyProtection="1"/>
    <xf numFmtId="0" fontId="19" fillId="0" borderId="0" xfId="0" applyFont="1" applyFill="1" applyBorder="1" applyAlignment="1" applyProtection="1">
      <alignment wrapText="1"/>
      <protection hidden="1"/>
    </xf>
    <xf numFmtId="0" fontId="20" fillId="0" borderId="0" xfId="0" applyFont="1" applyFill="1" applyAlignment="1">
      <alignment horizontal="left"/>
    </xf>
    <xf numFmtId="167" fontId="0" fillId="0" borderId="0" xfId="0" applyNumberFormat="1" applyFont="1" applyFill="1"/>
    <xf numFmtId="0" fontId="21" fillId="0" borderId="0" xfId="0" applyFont="1" applyFill="1" applyProtection="1">
      <protection hidden="1"/>
    </xf>
    <xf numFmtId="0" fontId="2" fillId="0" borderId="0" xfId="0" applyFont="1" applyFill="1" applyProtection="1">
      <protection hidden="1"/>
    </xf>
    <xf numFmtId="0" fontId="20" fillId="0" borderId="0" xfId="0" applyFont="1" applyFill="1" applyBorder="1" applyProtection="1"/>
    <xf numFmtId="0" fontId="20" fillId="0" borderId="0" xfId="0" applyFont="1" applyFill="1" applyBorder="1" applyAlignment="1" applyProtection="1">
      <alignment horizontal="center"/>
    </xf>
    <xf numFmtId="0" fontId="20" fillId="0" borderId="0" xfId="0" applyFont="1" applyFill="1" applyBorder="1" applyAlignment="1" applyProtection="1"/>
    <xf numFmtId="0" fontId="20" fillId="0" borderId="0" xfId="0" applyFont="1" applyFill="1" applyBorder="1" applyAlignment="1" applyProtection="1">
      <alignment horizontal="center" wrapText="1"/>
    </xf>
    <xf numFmtId="0" fontId="18" fillId="0" borderId="0" xfId="0" applyFont="1" applyFill="1" applyBorder="1" applyProtection="1"/>
    <xf numFmtId="0" fontId="19" fillId="0" borderId="4" xfId="0" applyFont="1" applyFill="1" applyBorder="1" applyAlignment="1" applyProtection="1">
      <alignment horizontal="center"/>
    </xf>
    <xf numFmtId="0" fontId="19" fillId="0" borderId="0" xfId="0" applyFont="1" applyFill="1" applyBorder="1" applyAlignment="1" applyProtection="1">
      <alignment horizontal="left" indent="1"/>
    </xf>
    <xf numFmtId="167" fontId="19" fillId="0" borderId="5" xfId="0" applyNumberFormat="1" applyFont="1" applyFill="1" applyBorder="1" applyProtection="1">
      <protection hidden="1"/>
    </xf>
    <xf numFmtId="167" fontId="19" fillId="0" borderId="7" xfId="0" applyNumberFormat="1" applyFont="1" applyFill="1" applyBorder="1" applyProtection="1">
      <protection hidden="1"/>
    </xf>
    <xf numFmtId="167" fontId="18" fillId="0" borderId="13" xfId="0" applyNumberFormat="1" applyFont="1" applyFill="1" applyBorder="1" applyProtection="1">
      <protection hidden="1"/>
    </xf>
    <xf numFmtId="167" fontId="18" fillId="0" borderId="0" xfId="0" applyNumberFormat="1" applyFont="1" applyFill="1" applyBorder="1" applyProtection="1">
      <protection hidden="1"/>
    </xf>
    <xf numFmtId="167" fontId="18" fillId="0" borderId="5" xfId="0" applyNumberFormat="1" applyFont="1" applyFill="1" applyBorder="1" applyProtection="1">
      <protection hidden="1"/>
    </xf>
    <xf numFmtId="167" fontId="18" fillId="0" borderId="7" xfId="0" applyNumberFormat="1" applyFont="1" applyFill="1" applyBorder="1" applyProtection="1">
      <protection hidden="1"/>
    </xf>
    <xf numFmtId="167" fontId="19" fillId="0" borderId="13" xfId="0" applyNumberFormat="1" applyFont="1" applyFill="1" applyBorder="1" applyProtection="1">
      <protection hidden="1"/>
    </xf>
    <xf numFmtId="167" fontId="19" fillId="0" borderId="11" xfId="0" applyNumberFormat="1" applyFont="1" applyFill="1" applyBorder="1" applyProtection="1">
      <protection hidden="1"/>
    </xf>
    <xf numFmtId="167" fontId="19" fillId="0" borderId="12" xfId="0" applyNumberFormat="1" applyFont="1" applyFill="1" applyBorder="1" applyProtection="1">
      <protection hidden="1"/>
    </xf>
    <xf numFmtId="167" fontId="18" fillId="0" borderId="14" xfId="0" applyNumberFormat="1" applyFont="1" applyFill="1" applyBorder="1" applyProtection="1">
      <protection hidden="1"/>
    </xf>
    <xf numFmtId="167" fontId="18" fillId="0" borderId="11" xfId="0" applyNumberFormat="1" applyFont="1" applyFill="1" applyBorder="1" applyProtection="1">
      <protection hidden="1"/>
    </xf>
    <xf numFmtId="167" fontId="18" fillId="0" borderId="12" xfId="0" applyNumberFormat="1" applyFont="1" applyFill="1" applyBorder="1" applyProtection="1">
      <protection hidden="1"/>
    </xf>
    <xf numFmtId="167" fontId="19" fillId="0" borderId="14" xfId="0" applyNumberFormat="1" applyFont="1" applyFill="1" applyBorder="1" applyProtection="1">
      <protection hidden="1"/>
    </xf>
    <xf numFmtId="167" fontId="19" fillId="0" borderId="8" xfId="0" applyNumberFormat="1" applyFont="1" applyFill="1" applyBorder="1" applyProtection="1">
      <protection hidden="1"/>
    </xf>
    <xf numFmtId="167" fontId="19" fillId="0" borderId="10" xfId="0" applyNumberFormat="1" applyFont="1" applyFill="1" applyBorder="1" applyProtection="1">
      <protection hidden="1"/>
    </xf>
    <xf numFmtId="167" fontId="18" fillId="0" borderId="3" xfId="0" applyNumberFormat="1" applyFont="1" applyFill="1" applyBorder="1" applyProtection="1">
      <protection hidden="1"/>
    </xf>
    <xf numFmtId="167" fontId="18" fillId="0" borderId="8" xfId="0" applyNumberFormat="1" applyFont="1" applyFill="1" applyBorder="1" applyProtection="1">
      <protection hidden="1"/>
    </xf>
    <xf numFmtId="167" fontId="18" fillId="0" borderId="10" xfId="0" applyNumberFormat="1" applyFont="1" applyFill="1" applyBorder="1" applyProtection="1">
      <protection hidden="1"/>
    </xf>
    <xf numFmtId="167" fontId="19" fillId="0" borderId="3" xfId="0" applyNumberFormat="1" applyFont="1" applyFill="1" applyBorder="1" applyProtection="1">
      <protection hidden="1"/>
    </xf>
    <xf numFmtId="167" fontId="19" fillId="0" borderId="0" xfId="0" applyNumberFormat="1" applyFont="1" applyFill="1" applyBorder="1" applyProtection="1">
      <protection hidden="1"/>
    </xf>
    <xf numFmtId="167" fontId="23" fillId="0" borderId="16" xfId="0" applyNumberFormat="1" applyFont="1" applyFill="1" applyBorder="1" applyProtection="1">
      <protection hidden="1"/>
    </xf>
    <xf numFmtId="167" fontId="18" fillId="0" borderId="0" xfId="3" applyNumberFormat="1" applyFont="1" applyFill="1" applyBorder="1" applyProtection="1">
      <protection hidden="1"/>
    </xf>
    <xf numFmtId="167" fontId="20" fillId="0" borderId="16" xfId="0" applyNumberFormat="1" applyFont="1" applyFill="1" applyBorder="1" applyProtection="1">
      <protection hidden="1"/>
    </xf>
    <xf numFmtId="0" fontId="19" fillId="0" borderId="0" xfId="0" applyFont="1" applyFill="1" applyProtection="1"/>
    <xf numFmtId="0" fontId="20" fillId="0" borderId="0" xfId="0" applyFont="1" applyFill="1" applyProtection="1"/>
    <xf numFmtId="0" fontId="23" fillId="0" borderId="0" xfId="0" applyFont="1" applyFill="1" applyAlignment="1" applyProtection="1">
      <alignment horizontal="center"/>
    </xf>
    <xf numFmtId="167" fontId="19" fillId="0" borderId="0" xfId="0" applyNumberFormat="1" applyFont="1" applyFill="1" applyProtection="1">
      <protection hidden="1"/>
    </xf>
    <xf numFmtId="0" fontId="29" fillId="0" borderId="0" xfId="0" applyFont="1" applyFill="1"/>
    <xf numFmtId="0" fontId="0" fillId="0" borderId="0" xfId="0" applyFill="1"/>
    <xf numFmtId="9" fontId="32" fillId="0" borderId="0" xfId="0" applyNumberFormat="1" applyFont="1" applyFill="1" applyBorder="1" applyAlignment="1" applyProtection="1">
      <alignment horizontal="right"/>
      <protection hidden="1"/>
    </xf>
    <xf numFmtId="9" fontId="31" fillId="0" borderId="0" xfId="0" applyNumberFormat="1" applyFont="1" applyFill="1" applyBorder="1" applyAlignment="1" applyProtection="1">
      <alignment horizontal="right" vertical="center"/>
    </xf>
    <xf numFmtId="9" fontId="2" fillId="0" borderId="0" xfId="0" applyNumberFormat="1" applyFont="1" applyFill="1" applyProtection="1">
      <protection hidden="1"/>
    </xf>
    <xf numFmtId="9" fontId="32" fillId="4" borderId="15" xfId="0" applyNumberFormat="1" applyFont="1" applyFill="1" applyBorder="1" applyAlignment="1" applyProtection="1">
      <alignment horizontal="center" vertical="center"/>
      <protection locked="0"/>
    </xf>
    <xf numFmtId="9" fontId="32" fillId="0" borderId="15" xfId="0" applyNumberFormat="1" applyFont="1" applyFill="1" applyBorder="1" applyAlignment="1" applyProtection="1">
      <alignment horizontal="center" vertical="center"/>
      <protection locked="0"/>
    </xf>
    <xf numFmtId="9" fontId="32" fillId="0" borderId="15" xfId="0" applyNumberFormat="1" applyFont="1" applyFill="1" applyBorder="1" applyAlignment="1" applyProtection="1">
      <alignment horizontal="center" vertical="center"/>
      <protection hidden="1"/>
    </xf>
    <xf numFmtId="0" fontId="19" fillId="9" borderId="5"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wrapText="1"/>
    </xf>
    <xf numFmtId="0" fontId="19" fillId="9" borderId="11"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19" fillId="9" borderId="12" xfId="0" applyFont="1" applyFill="1" applyBorder="1" applyAlignment="1" applyProtection="1">
      <alignment horizontal="center" vertical="center" wrapText="1"/>
    </xf>
    <xf numFmtId="0" fontId="19" fillId="9" borderId="8" xfId="0" applyFont="1" applyFill="1" applyBorder="1" applyAlignment="1" applyProtection="1">
      <alignment horizontal="center" vertical="center" wrapText="1"/>
    </xf>
    <xf numFmtId="0" fontId="19" fillId="9" borderId="9"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22" fillId="9" borderId="0" xfId="0" applyFont="1" applyFill="1" applyAlignment="1" applyProtection="1">
      <alignment horizontal="left"/>
    </xf>
    <xf numFmtId="0" fontId="20" fillId="9" borderId="0" xfId="0" applyFont="1" applyFill="1" applyBorder="1" applyAlignment="1" applyProtection="1">
      <alignment horizontal="center" vertical="center"/>
    </xf>
    <xf numFmtId="0" fontId="11" fillId="9" borderId="0" xfId="0" applyFont="1" applyFill="1" applyAlignment="1" applyProtection="1">
      <alignment horizontal="center"/>
    </xf>
    <xf numFmtId="0" fontId="20" fillId="9" borderId="4" xfId="0" applyFont="1" applyFill="1" applyBorder="1" applyAlignment="1" applyProtection="1">
      <alignment horizontal="left"/>
    </xf>
    <xf numFmtId="0" fontId="20" fillId="9" borderId="0" xfId="0" applyFont="1" applyFill="1" applyAlignment="1" applyProtection="1">
      <alignment horizontal="center" vertical="center"/>
    </xf>
    <xf numFmtId="0" fontId="20" fillId="0" borderId="0" xfId="0" applyFont="1" applyFill="1" applyAlignment="1" applyProtection="1">
      <alignment horizontal="center"/>
    </xf>
    <xf numFmtId="0" fontId="0" fillId="0" borderId="0" xfId="0" applyFont="1" applyFill="1" applyAlignment="1" applyProtection="1">
      <alignment horizontal="center"/>
      <protection hidden="1"/>
    </xf>
    <xf numFmtId="0" fontId="19" fillId="0" borderId="5"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20" fillId="0" borderId="0" xfId="0" applyFont="1" applyFill="1" applyBorder="1" applyAlignment="1" applyProtection="1">
      <alignment horizontal="center"/>
    </xf>
    <xf numFmtId="0" fontId="8" fillId="0" borderId="0" xfId="0" applyFont="1" applyFill="1" applyAlignment="1">
      <alignment horizontal="center" vertical="center"/>
    </xf>
    <xf numFmtId="0" fontId="11" fillId="4" borderId="0" xfId="0" applyFont="1" applyFill="1" applyAlignment="1">
      <alignment horizontal="center"/>
    </xf>
    <xf numFmtId="0" fontId="7" fillId="0" borderId="0" xfId="0" applyFont="1" applyFill="1" applyAlignment="1" applyProtection="1">
      <alignment horizontal="center"/>
      <protection hidden="1"/>
    </xf>
    <xf numFmtId="0" fontId="8" fillId="0" borderId="0" xfId="0" applyFont="1" applyFill="1" applyAlignment="1" applyProtection="1">
      <alignment horizontal="center" vertical="center"/>
      <protection hidden="1"/>
    </xf>
    <xf numFmtId="42" fontId="7" fillId="0" borderId="0" xfId="0" applyNumberFormat="1" applyFont="1" applyFill="1" applyAlignment="1">
      <alignment horizontal="center"/>
    </xf>
    <xf numFmtId="0" fontId="7" fillId="0" borderId="0" xfId="0" applyFont="1" applyFill="1" applyBorder="1" applyAlignment="1" applyProtection="1">
      <alignment horizontal="center"/>
      <protection locked="0"/>
    </xf>
    <xf numFmtId="0" fontId="11" fillId="4" borderId="0" xfId="0" applyFont="1" applyFill="1" applyBorder="1" applyAlignment="1" applyProtection="1">
      <alignment horizontal="center"/>
      <protection locked="0"/>
    </xf>
  </cellXfs>
  <cellStyles count="4">
    <cellStyle name="Currency" xfId="1" builtinId="4"/>
    <cellStyle name="Input" xfId="2" builtinId="20"/>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Cost Per Parking Lot Event - Materials</a:t>
            </a:r>
          </a:p>
        </c:rich>
      </c:tx>
      <c:layout/>
      <c:overlay val="0"/>
    </c:title>
    <c:autoTitleDeleted val="0"/>
    <c:plotArea>
      <c:layout>
        <c:manualLayout>
          <c:layoutTarget val="inner"/>
          <c:xMode val="edge"/>
          <c:yMode val="edge"/>
          <c:x val="0.1486514973029946"/>
          <c:y val="0.18176972635967442"/>
          <c:w val="0.82469798785751414"/>
          <c:h val="0.71746952294175936"/>
        </c:manualLayout>
      </c:layout>
      <c:barChart>
        <c:barDir val="col"/>
        <c:grouping val="clustered"/>
        <c:varyColors val="0"/>
        <c:ser>
          <c:idx val="0"/>
          <c:order val="0"/>
          <c:tx>
            <c:strRef>
              <c:f>'ROI Calculator'!$I$7</c:f>
              <c:strCache>
                <c:ptCount val="1"/>
                <c:pt idx="0">
                  <c:v>Salt Pre-treatment</c:v>
                </c:pt>
              </c:strCache>
            </c:strRef>
          </c:tx>
          <c:invertIfNegative val="0"/>
          <c:dLbls>
            <c:dLbl>
              <c:idx val="0"/>
              <c:layout/>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Calculator'!$I$10</c:f>
              <c:numCache>
                <c:formatCode>"$"#,##0.00</c:formatCode>
                <c:ptCount val="1"/>
                <c:pt idx="0">
                  <c:v>2090</c:v>
                </c:pt>
              </c:numCache>
            </c:numRef>
          </c:val>
        </c:ser>
        <c:ser>
          <c:idx val="1"/>
          <c:order val="1"/>
          <c:tx>
            <c:strRef>
              <c:f>'ROI Calculator'!$J$7</c:f>
              <c:strCache>
                <c:ptCount val="1"/>
                <c:pt idx="0">
                  <c:v>Salt Post-treatment</c:v>
                </c:pt>
              </c:strCache>
            </c:strRef>
          </c:tx>
          <c:invertIfNegative val="0"/>
          <c:dLbls>
            <c:dLbl>
              <c:idx val="0"/>
              <c:layout/>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Calculator'!$J$10</c:f>
              <c:numCache>
                <c:formatCode>"$"#,##0.00</c:formatCode>
                <c:ptCount val="1"/>
                <c:pt idx="0">
                  <c:v>4180</c:v>
                </c:pt>
              </c:numCache>
            </c:numRef>
          </c:val>
        </c:ser>
        <c:ser>
          <c:idx val="4"/>
          <c:order val="2"/>
          <c:tx>
            <c:strRef>
              <c:f>'ROI Calculator'!$K$7</c:f>
              <c:strCache>
                <c:ptCount val="1"/>
                <c:pt idx="0">
                  <c:v>Brine Pre-treatment</c:v>
                </c:pt>
              </c:strCache>
            </c:strRef>
          </c:tx>
          <c:invertIfNegative val="0"/>
          <c:dLbls>
            <c:dLbl>
              <c:idx val="0"/>
              <c:layout/>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Calculator'!$K$10</c:f>
              <c:numCache>
                <c:formatCode>"$"#,##0.00</c:formatCode>
                <c:ptCount val="1"/>
                <c:pt idx="0">
                  <c:v>263.3298850574713</c:v>
                </c:pt>
              </c:numCache>
            </c:numRef>
          </c:val>
        </c:ser>
        <c:ser>
          <c:idx val="5"/>
          <c:order val="3"/>
          <c:tx>
            <c:strRef>
              <c:f>'ROI Calculator'!$L$7</c:f>
              <c:strCache>
                <c:ptCount val="1"/>
                <c:pt idx="0">
                  <c:v>Brine Post-treatment</c:v>
                </c:pt>
              </c:strCache>
            </c:strRef>
          </c:tx>
          <c:invertIfNegative val="0"/>
          <c:dLbls>
            <c:dLbl>
              <c:idx val="0"/>
              <c:layout/>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Calculator'!$L$10</c:f>
              <c:numCache>
                <c:formatCode>"$"#,##0.00</c:formatCode>
                <c:ptCount val="1"/>
                <c:pt idx="0">
                  <c:v>1579.9793103448276</c:v>
                </c:pt>
              </c:numCache>
            </c:numRef>
          </c:val>
        </c:ser>
        <c:dLbls>
          <c:showLegendKey val="0"/>
          <c:showVal val="1"/>
          <c:showCatName val="0"/>
          <c:showSerName val="0"/>
          <c:showPercent val="0"/>
          <c:showBubbleSize val="0"/>
        </c:dLbls>
        <c:gapWidth val="150"/>
        <c:axId val="96323456"/>
        <c:axId val="96324992"/>
      </c:barChart>
      <c:catAx>
        <c:axId val="96323456"/>
        <c:scaling>
          <c:orientation val="minMax"/>
        </c:scaling>
        <c:delete val="0"/>
        <c:axPos val="b"/>
        <c:majorTickMark val="none"/>
        <c:minorTickMark val="none"/>
        <c:tickLblPos val="nextTo"/>
        <c:crossAx val="96324992"/>
        <c:crosses val="autoZero"/>
        <c:auto val="1"/>
        <c:lblAlgn val="ctr"/>
        <c:lblOffset val="100"/>
        <c:noMultiLvlLbl val="0"/>
      </c:catAx>
      <c:valAx>
        <c:axId val="96324992"/>
        <c:scaling>
          <c:orientation val="minMax"/>
        </c:scaling>
        <c:delete val="0"/>
        <c:axPos val="l"/>
        <c:majorGrid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jorGridlines>
        <c:numFmt formatCode="&quot;$&quot;#,##0.00" sourceLinked="1"/>
        <c:majorTickMark val="none"/>
        <c:minorTickMark val="none"/>
        <c:tickLblPos val="nextTo"/>
        <c:crossAx val="96323456"/>
        <c:crosses val="autoZero"/>
        <c:crossBetween val="between"/>
      </c:valAx>
    </c:plotArea>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Cost Per Sidewalk Event -</a:t>
            </a:r>
            <a:r>
              <a:rPr lang="en-US" sz="1400" baseline="0"/>
              <a:t> Materials</a:t>
            </a:r>
          </a:p>
        </c:rich>
      </c:tx>
      <c:overlay val="0"/>
    </c:title>
    <c:autoTitleDeleted val="0"/>
    <c:plotArea>
      <c:layout/>
      <c:barChart>
        <c:barDir val="col"/>
        <c:grouping val="clustered"/>
        <c:varyColors val="0"/>
        <c:ser>
          <c:idx val="0"/>
          <c:order val="0"/>
          <c:tx>
            <c:strRef>
              <c:f>'ROI Calculator'!$I$14</c:f>
              <c:strCache>
                <c:ptCount val="1"/>
                <c:pt idx="0">
                  <c:v>Ice Melt Anti-Ice</c:v>
                </c:pt>
              </c:strCache>
            </c:strRef>
          </c:tx>
          <c:invertIfNegative val="0"/>
          <c:dLbls>
            <c:dLbl>
              <c:idx val="0"/>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Calculator'!$I$17</c:f>
              <c:numCache>
                <c:formatCode>"$"#,##0.00</c:formatCode>
                <c:ptCount val="1"/>
                <c:pt idx="0">
                  <c:v>510.00000000000006</c:v>
                </c:pt>
              </c:numCache>
            </c:numRef>
          </c:val>
        </c:ser>
        <c:ser>
          <c:idx val="1"/>
          <c:order val="1"/>
          <c:tx>
            <c:strRef>
              <c:f>'ROI Calculator'!$J$14</c:f>
              <c:strCache>
                <c:ptCount val="1"/>
                <c:pt idx="0">
                  <c:v>Ice Melt De-Ice</c:v>
                </c:pt>
              </c:strCache>
            </c:strRef>
          </c:tx>
          <c:invertIfNegative val="0"/>
          <c:dLbls>
            <c:dLbl>
              <c:idx val="0"/>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Calculator'!$J$17</c:f>
              <c:numCache>
                <c:formatCode>"$"#,##0.00</c:formatCode>
                <c:ptCount val="1"/>
                <c:pt idx="0">
                  <c:v>637.5</c:v>
                </c:pt>
              </c:numCache>
            </c:numRef>
          </c:val>
        </c:ser>
        <c:ser>
          <c:idx val="2"/>
          <c:order val="2"/>
          <c:tx>
            <c:strRef>
              <c:f>'ROI Calculator'!$K$14</c:f>
              <c:strCache>
                <c:ptCount val="1"/>
                <c:pt idx="0">
                  <c:v>Brine Anti-Ice</c:v>
                </c:pt>
              </c:strCache>
            </c:strRef>
          </c:tx>
          <c:invertIfNegative val="0"/>
          <c:dLbls>
            <c:dLbl>
              <c:idx val="0"/>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Calculator'!$K$17</c:f>
              <c:numCache>
                <c:formatCode>"$"#,##0.00</c:formatCode>
                <c:ptCount val="1"/>
                <c:pt idx="0">
                  <c:v>23.939080459770114</c:v>
                </c:pt>
              </c:numCache>
            </c:numRef>
          </c:val>
        </c:ser>
        <c:ser>
          <c:idx val="3"/>
          <c:order val="3"/>
          <c:tx>
            <c:strRef>
              <c:f>'ROI Calculator'!$L$14</c:f>
              <c:strCache>
                <c:ptCount val="1"/>
                <c:pt idx="0">
                  <c:v>Brine De-Ice</c:v>
                </c:pt>
              </c:strCache>
            </c:strRef>
          </c:tx>
          <c:invertIfNegative val="0"/>
          <c:dLbls>
            <c:dLbl>
              <c:idx val="0"/>
              <c:showLegendKey val="0"/>
              <c:showVal val="1"/>
              <c:showCatName val="0"/>
              <c:showSerName val="1"/>
              <c:showPercent val="0"/>
              <c:showBubbleSize val="0"/>
            </c:dLbl>
            <c:showLegendKey val="0"/>
            <c:showVal val="0"/>
            <c:showCatName val="0"/>
            <c:showSerName val="0"/>
            <c:showPercent val="0"/>
            <c:showBubbleSize val="0"/>
          </c:dLbls>
          <c:cat>
            <c:strLit>
              <c:ptCount val="1"/>
              <c:pt idx="0">
                <c:v>Cost Per Event</c:v>
              </c:pt>
            </c:strLit>
          </c:cat>
          <c:val>
            <c:numRef>
              <c:f>'ROI Calculator'!$L$17</c:f>
              <c:numCache>
                <c:formatCode>"$"#,##0.00</c:formatCode>
                <c:ptCount val="1"/>
                <c:pt idx="0">
                  <c:v>95.756321839080456</c:v>
                </c:pt>
              </c:numCache>
            </c:numRef>
          </c:val>
        </c:ser>
        <c:dLbls>
          <c:showLegendKey val="0"/>
          <c:showVal val="0"/>
          <c:showCatName val="0"/>
          <c:showSerName val="0"/>
          <c:showPercent val="0"/>
          <c:showBubbleSize val="0"/>
        </c:dLbls>
        <c:gapWidth val="150"/>
        <c:axId val="99257728"/>
        <c:axId val="99275904"/>
      </c:barChart>
      <c:catAx>
        <c:axId val="99257728"/>
        <c:scaling>
          <c:orientation val="minMax"/>
        </c:scaling>
        <c:delete val="0"/>
        <c:axPos val="b"/>
        <c:majorTickMark val="none"/>
        <c:minorTickMark val="none"/>
        <c:tickLblPos val="nextTo"/>
        <c:crossAx val="99275904"/>
        <c:crosses val="autoZero"/>
        <c:auto val="1"/>
        <c:lblAlgn val="ctr"/>
        <c:lblOffset val="100"/>
        <c:noMultiLvlLbl val="0"/>
      </c:catAx>
      <c:valAx>
        <c:axId val="99275904"/>
        <c:scaling>
          <c:orientation val="minMax"/>
        </c:scaling>
        <c:delete val="0"/>
        <c:axPos val="l"/>
        <c:majorGridlines/>
        <c:numFmt formatCode="&quot;$&quot;#,##0.00" sourceLinked="1"/>
        <c:majorTickMark val="none"/>
        <c:minorTickMark val="none"/>
        <c:tickLblPos val="nextTo"/>
        <c:crossAx val="99257728"/>
        <c:crosses val="autoZero"/>
        <c:crossBetween val="between"/>
      </c:valAx>
    </c:plotArea>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Accounts/Applications Ratio</a:t>
            </a:r>
          </a:p>
        </c:rich>
      </c:tx>
      <c:overlay val="0"/>
    </c:title>
    <c:autoTitleDeleted val="0"/>
    <c:plotArea>
      <c:layout/>
      <c:pieChart>
        <c:varyColors val="1"/>
        <c:ser>
          <c:idx val="0"/>
          <c:order val="0"/>
          <c:dLbls>
            <c:txPr>
              <a:bodyPr/>
              <a:lstStyle/>
              <a:p>
                <a:pPr>
                  <a:defRPr b="1"/>
                </a:pPr>
                <a:endParaRPr lang="en-US"/>
              </a:p>
            </c:txPr>
            <c:showLegendKey val="0"/>
            <c:showVal val="0"/>
            <c:showCatName val="1"/>
            <c:showSerName val="0"/>
            <c:showPercent val="1"/>
            <c:showBubbleSize val="0"/>
            <c:showLeaderLines val="1"/>
          </c:dLbls>
          <c:cat>
            <c:strRef>
              <c:f>(Results!$B$8,Results!$B$9)</c:f>
              <c:strCache>
                <c:ptCount val="2"/>
                <c:pt idx="0">
                  <c:v>Salt</c:v>
                </c:pt>
                <c:pt idx="1">
                  <c:v>Brine</c:v>
                </c:pt>
              </c:strCache>
            </c:strRef>
          </c:cat>
          <c:val>
            <c:numRef>
              <c:f>(Results!$C$8,Results!$C$9)</c:f>
              <c:numCache>
                <c:formatCode>0%</c:formatCode>
                <c:ptCount val="2"/>
                <c:pt idx="0">
                  <c:v>1</c:v>
                </c:pt>
                <c:pt idx="1">
                  <c:v>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gradFill>
      <a:gsLst>
        <a:gs pos="0">
          <a:schemeClr val="tx2">
            <a:lumMod val="40000"/>
            <a:lumOff val="60000"/>
          </a:schemeClr>
        </a:gs>
        <a:gs pos="50000">
          <a:srgbClr val="C4D6EB"/>
        </a:gs>
        <a:gs pos="100000">
          <a:schemeClr val="bg1">
            <a:lumMod val="95000"/>
          </a:schemeClr>
        </a:gs>
      </a:gsLst>
      <a:lin ang="5400000" scaled="0"/>
    </a:gra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ysClr val="windowText" lastClr="000000"/>
                </a:solidFill>
              </a:defRPr>
            </a:pPr>
            <a:r>
              <a:rPr lang="en-US" sz="1600">
                <a:solidFill>
                  <a:sysClr val="windowText" lastClr="000000"/>
                </a:solidFill>
              </a:rPr>
              <a:t>Material Costs Ratio</a:t>
            </a:r>
          </a:p>
        </c:rich>
      </c:tx>
      <c:overlay val="0"/>
    </c:title>
    <c:autoTitleDeleted val="0"/>
    <c:plotArea>
      <c:layout/>
      <c:pieChart>
        <c:varyColors val="1"/>
        <c:ser>
          <c:idx val="0"/>
          <c:order val="0"/>
          <c:dLbls>
            <c:txPr>
              <a:bodyPr/>
              <a:lstStyle/>
              <a:p>
                <a:pPr>
                  <a:defRPr b="1"/>
                </a:pPr>
                <a:endParaRPr lang="en-US"/>
              </a:p>
            </c:txPr>
            <c:showLegendKey val="0"/>
            <c:showVal val="0"/>
            <c:showCatName val="1"/>
            <c:showSerName val="0"/>
            <c:showPercent val="1"/>
            <c:showBubbleSize val="0"/>
            <c:showLeaderLines val="1"/>
          </c:dLbls>
          <c:cat>
            <c:strRef>
              <c:f>(Results!$B$8,Results!$B$9)</c:f>
              <c:strCache>
                <c:ptCount val="2"/>
                <c:pt idx="0">
                  <c:v>Salt</c:v>
                </c:pt>
                <c:pt idx="1">
                  <c:v>Brine</c:v>
                </c:pt>
              </c:strCache>
            </c:strRef>
          </c:cat>
          <c:val>
            <c:numRef>
              <c:f>(Results!$D$8,Results!$D$9)</c:f>
              <c:numCache>
                <c:formatCode>0%</c:formatCode>
                <c:ptCount val="2"/>
                <c:pt idx="0">
                  <c:v>1</c:v>
                </c:pt>
                <c:pt idx="1">
                  <c:v>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gradFill>
      <a:gsLst>
        <a:gs pos="0">
          <a:schemeClr val="tx2">
            <a:lumMod val="40000"/>
            <a:lumOff val="60000"/>
          </a:schemeClr>
        </a:gs>
        <a:gs pos="50000">
          <a:srgbClr val="C4D6EB"/>
        </a:gs>
        <a:gs pos="100000">
          <a:schemeClr val="bg1">
            <a:lumMod val="95000"/>
          </a:schemeClr>
        </a:gs>
      </a:gsLst>
      <a:lin ang="5400000" scaled="0"/>
    </a:gra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Return</a:t>
            </a:r>
            <a:r>
              <a:rPr lang="en-US" baseline="0"/>
              <a:t> on Investment - Material Savings Per Event</a:t>
            </a:r>
          </a:p>
        </c:rich>
      </c:tx>
      <c:overlay val="0"/>
    </c:title>
    <c:autoTitleDeleted val="0"/>
    <c:plotArea>
      <c:layout/>
      <c:lineChart>
        <c:grouping val="standard"/>
        <c:varyColors val="0"/>
        <c:ser>
          <c:idx val="0"/>
          <c:order val="0"/>
          <c:tx>
            <c:strRef>
              <c:f>'Parking Lots'!$B$29</c:f>
              <c:strCache>
                <c:ptCount val="1"/>
                <c:pt idx="0">
                  <c:v>Events</c:v>
                </c:pt>
              </c:strCache>
            </c:strRef>
          </c:tx>
          <c:marker>
            <c:symbol val="none"/>
          </c:marker>
          <c:val>
            <c:numRef>
              <c:f>[0]!EventsAnti_</c:f>
              <c:numCache>
                <c:formatCode>0</c:formatCode>
                <c:ptCount val="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val>
          <c:smooth val="0"/>
        </c:ser>
        <c:ser>
          <c:idx val="1"/>
          <c:order val="1"/>
          <c:tx>
            <c:strRef>
              <c:f>'Parking Lots'!$G$29</c:f>
              <c:strCache>
                <c:ptCount val="1"/>
                <c:pt idx="0">
                  <c:v>Material Savings Per Anti-Ice Event</c:v>
                </c:pt>
              </c:strCache>
            </c:strRef>
          </c:tx>
          <c:marker>
            <c:symbol val="none"/>
          </c:marker>
          <c:val>
            <c:numRef>
              <c:f>[0]!CombinedAnti_</c:f>
              <c:numCache>
                <c:formatCode>"$"#,##0.00</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mooth val="0"/>
        </c:ser>
        <c:ser>
          <c:idx val="2"/>
          <c:order val="2"/>
          <c:tx>
            <c:strRef>
              <c:f>'Parking Lots'!$D$29</c:f>
              <c:strCache>
                <c:ptCount val="1"/>
                <c:pt idx="0">
                  <c:v>Equipment Costs</c:v>
                </c:pt>
              </c:strCache>
            </c:strRef>
          </c:tx>
          <c:marker>
            <c:symbol val="none"/>
          </c:marker>
          <c:val>
            <c:numRef>
              <c:f>[0]!EquiAnti_</c:f>
              <c:numCache>
                <c:formatCode>"$"#,##0.00</c:formatCode>
                <c:ptCount val="40"/>
                <c:pt idx="0">
                  <c:v>58000</c:v>
                </c:pt>
                <c:pt idx="1">
                  <c:v>58000</c:v>
                </c:pt>
                <c:pt idx="2">
                  <c:v>58000</c:v>
                </c:pt>
                <c:pt idx="3">
                  <c:v>58000</c:v>
                </c:pt>
                <c:pt idx="4">
                  <c:v>58000</c:v>
                </c:pt>
                <c:pt idx="5">
                  <c:v>58000</c:v>
                </c:pt>
                <c:pt idx="6">
                  <c:v>58000</c:v>
                </c:pt>
                <c:pt idx="7">
                  <c:v>58000</c:v>
                </c:pt>
                <c:pt idx="8">
                  <c:v>58000</c:v>
                </c:pt>
                <c:pt idx="9">
                  <c:v>58000</c:v>
                </c:pt>
                <c:pt idx="10">
                  <c:v>58000</c:v>
                </c:pt>
                <c:pt idx="11">
                  <c:v>58000</c:v>
                </c:pt>
                <c:pt idx="12">
                  <c:v>58000</c:v>
                </c:pt>
                <c:pt idx="13">
                  <c:v>58000</c:v>
                </c:pt>
                <c:pt idx="14">
                  <c:v>58000</c:v>
                </c:pt>
                <c:pt idx="15">
                  <c:v>58000</c:v>
                </c:pt>
                <c:pt idx="16">
                  <c:v>58000</c:v>
                </c:pt>
                <c:pt idx="17">
                  <c:v>58000</c:v>
                </c:pt>
                <c:pt idx="18">
                  <c:v>58000</c:v>
                </c:pt>
                <c:pt idx="19">
                  <c:v>58000</c:v>
                </c:pt>
                <c:pt idx="20">
                  <c:v>58000</c:v>
                </c:pt>
                <c:pt idx="21">
                  <c:v>58000</c:v>
                </c:pt>
                <c:pt idx="22">
                  <c:v>58000</c:v>
                </c:pt>
                <c:pt idx="23">
                  <c:v>58000</c:v>
                </c:pt>
                <c:pt idx="24">
                  <c:v>58000</c:v>
                </c:pt>
                <c:pt idx="25">
                  <c:v>58000</c:v>
                </c:pt>
                <c:pt idx="26">
                  <c:v>58000</c:v>
                </c:pt>
                <c:pt idx="27">
                  <c:v>58000</c:v>
                </c:pt>
                <c:pt idx="28">
                  <c:v>58000</c:v>
                </c:pt>
                <c:pt idx="29">
                  <c:v>58000</c:v>
                </c:pt>
                <c:pt idx="30">
                  <c:v>58000</c:v>
                </c:pt>
                <c:pt idx="31">
                  <c:v>58000</c:v>
                </c:pt>
                <c:pt idx="32">
                  <c:v>58000</c:v>
                </c:pt>
                <c:pt idx="33">
                  <c:v>58000</c:v>
                </c:pt>
                <c:pt idx="34">
                  <c:v>58000</c:v>
                </c:pt>
                <c:pt idx="35">
                  <c:v>58000</c:v>
                </c:pt>
                <c:pt idx="36">
                  <c:v>58000</c:v>
                </c:pt>
                <c:pt idx="37">
                  <c:v>58000</c:v>
                </c:pt>
                <c:pt idx="38">
                  <c:v>58000</c:v>
                </c:pt>
                <c:pt idx="39">
                  <c:v>58000</c:v>
                </c:pt>
              </c:numCache>
            </c:numRef>
          </c:val>
          <c:smooth val="0"/>
        </c:ser>
        <c:dLbls>
          <c:showLegendKey val="0"/>
          <c:showVal val="0"/>
          <c:showCatName val="0"/>
          <c:showSerName val="0"/>
          <c:showPercent val="0"/>
          <c:showBubbleSize val="0"/>
        </c:dLbls>
        <c:marker val="1"/>
        <c:smooth val="0"/>
        <c:axId val="98809344"/>
        <c:axId val="98810880"/>
      </c:lineChart>
      <c:catAx>
        <c:axId val="98809344"/>
        <c:scaling>
          <c:orientation val="minMax"/>
        </c:scaling>
        <c:delete val="0"/>
        <c:axPos val="b"/>
        <c:majorTickMark val="none"/>
        <c:minorTickMark val="none"/>
        <c:tickLblPos val="nextTo"/>
        <c:crossAx val="98810880"/>
        <c:crosses val="autoZero"/>
        <c:auto val="1"/>
        <c:lblAlgn val="ctr"/>
        <c:lblOffset val="100"/>
        <c:noMultiLvlLbl val="0"/>
      </c:catAx>
      <c:valAx>
        <c:axId val="98810880"/>
        <c:scaling>
          <c:orientation val="minMax"/>
        </c:scaling>
        <c:delete val="0"/>
        <c:axPos val="l"/>
        <c:majorGridlines/>
        <c:numFmt formatCode="0" sourceLinked="1"/>
        <c:majorTickMark val="none"/>
        <c:minorTickMark val="none"/>
        <c:tickLblPos val="nextTo"/>
        <c:spPr>
          <a:ln w="9525">
            <a:noFill/>
          </a:ln>
        </c:spPr>
        <c:crossAx val="98809344"/>
        <c:crosses val="autoZero"/>
        <c:crossBetween val="between"/>
      </c:valAx>
    </c:plotArea>
    <c:legend>
      <c:legendPos val="b"/>
      <c:legendEntry>
        <c:idx val="0"/>
        <c:delete val="1"/>
      </c:legendEntry>
      <c:overlay val="0"/>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368300</xdr:colOff>
      <xdr:row>18</xdr:row>
      <xdr:rowOff>119061</xdr:rowOff>
    </xdr:from>
    <xdr:to>
      <xdr:col>11</xdr:col>
      <xdr:colOff>866775</xdr:colOff>
      <xdr:row>34</xdr:row>
      <xdr:rowOff>180975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380999</xdr:colOff>
      <xdr:row>36</xdr:row>
      <xdr:rowOff>33337</xdr:rowOff>
    </xdr:from>
    <xdr:to>
      <xdr:col>11</xdr:col>
      <xdr:colOff>866774</xdr:colOff>
      <xdr:row>50</xdr:row>
      <xdr:rowOff>109537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19050</xdr:colOff>
      <xdr:row>0</xdr:row>
      <xdr:rowOff>76200</xdr:rowOff>
    </xdr:from>
    <xdr:to>
      <xdr:col>1</xdr:col>
      <xdr:colOff>2317441</xdr:colOff>
      <xdr:row>3</xdr:row>
      <xdr:rowOff>169222</xdr:rowOff>
    </xdr:to>
    <xdr:pic>
      <xdr:nvPicPr>
        <xdr:cNvPr id="7" name="Picture 6"/>
        <xdr:cNvPicPr>
          <a:picLocks noChangeAspect="1"/>
        </xdr:cNvPicPr>
      </xdr:nvPicPr>
      <xdr:blipFill>
        <a:blip xmlns:r="http://schemas.openxmlformats.org/officeDocument/2006/relationships" r:embed="rId3"/>
        <a:stretch>
          <a:fillRect/>
        </a:stretch>
      </xdr:blipFill>
      <xdr:spPr>
        <a:xfrm>
          <a:off x="600075" y="76200"/>
          <a:ext cx="2298391" cy="664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476250</xdr:colOff>
      <xdr:row>2</xdr:row>
      <xdr:rowOff>174627</xdr:rowOff>
    </xdr:from>
    <xdr:to>
      <xdr:col>12</xdr:col>
      <xdr:colOff>59266</xdr:colOff>
      <xdr:row>10</xdr:row>
      <xdr:rowOff>185208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460375</xdr:colOff>
      <xdr:row>11</xdr:row>
      <xdr:rowOff>142874</xdr:rowOff>
    </xdr:from>
    <xdr:to>
      <xdr:col>12</xdr:col>
      <xdr:colOff>75140</xdr:colOff>
      <xdr:row>23</xdr:row>
      <xdr:rowOff>121708</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25</xdr:row>
      <xdr:rowOff>127002</xdr:rowOff>
    </xdr:from>
    <xdr:to>
      <xdr:col>12</xdr:col>
      <xdr:colOff>52915</xdr:colOff>
      <xdr:row>52</xdr:row>
      <xdr:rowOff>55354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63500</xdr:colOff>
      <xdr:row>0</xdr:row>
      <xdr:rowOff>63501</xdr:rowOff>
    </xdr:from>
    <xdr:to>
      <xdr:col>2</xdr:col>
      <xdr:colOff>732058</xdr:colOff>
      <xdr:row>3</xdr:row>
      <xdr:rowOff>40106</xdr:rowOff>
    </xdr:to>
    <xdr:pic>
      <xdr:nvPicPr>
        <xdr:cNvPr id="2" name="Picture 1"/>
        <xdr:cNvPicPr>
          <a:picLocks noChangeAspect="1"/>
        </xdr:cNvPicPr>
      </xdr:nvPicPr>
      <xdr:blipFill>
        <a:blip xmlns:r="http://schemas.openxmlformats.org/officeDocument/2006/relationships" r:embed="rId4"/>
        <a:stretch>
          <a:fillRect/>
        </a:stretch>
      </xdr:blipFill>
      <xdr:spPr>
        <a:xfrm>
          <a:off x="433917" y="63501"/>
          <a:ext cx="2298391" cy="6645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abSelected="1" zoomScale="70" zoomScaleNormal="70" workbookViewId="0">
      <selection activeCell="C31" sqref="C31"/>
    </sheetView>
  </sheetViews>
  <sheetFormatPr defaultRowHeight="15" x14ac:dyDescent="0.25"/>
  <cols>
    <col min="1" max="1" width="8.7109375" style="1" customWidth="1"/>
    <col min="2" max="2" width="35.140625" bestFit="1" customWidth="1"/>
    <col min="3" max="3" width="11" bestFit="1" customWidth="1"/>
    <col min="4" max="4" width="4.42578125" style="1" customWidth="1"/>
    <col min="5" max="5" width="35.85546875" style="1" bestFit="1" customWidth="1"/>
    <col min="6" max="6" width="8.5703125" style="1" bestFit="1" customWidth="1"/>
    <col min="7" max="7" width="8" style="1" customWidth="1"/>
    <col min="8" max="8" width="29" bestFit="1" customWidth="1"/>
    <col min="9" max="9" width="11.5703125" customWidth="1"/>
    <col min="10" max="10" width="12.5703125" style="1" customWidth="1"/>
    <col min="11" max="12" width="12.5703125" customWidth="1"/>
    <col min="13" max="13" width="8.7109375" customWidth="1"/>
  </cols>
  <sheetData>
    <row r="1" spans="1:13" s="142" customFormat="1" x14ac:dyDescent="0.25"/>
    <row r="2" spans="1:13" s="142" customFormat="1" x14ac:dyDescent="0.25"/>
    <row r="3" spans="1:13" s="142" customFormat="1" x14ac:dyDescent="0.25"/>
    <row r="4" spans="1:13" s="1" customFormat="1" x14ac:dyDescent="0.25">
      <c r="A4" s="141"/>
      <c r="B4" s="141"/>
      <c r="C4" s="141"/>
      <c r="D4" s="141"/>
      <c r="E4" s="141"/>
      <c r="F4" s="141"/>
      <c r="G4" s="141"/>
      <c r="H4" s="141"/>
      <c r="I4" s="141"/>
      <c r="J4" s="141"/>
      <c r="K4" s="141"/>
      <c r="L4" s="141"/>
      <c r="M4" s="142"/>
    </row>
    <row r="5" spans="1:13" s="1" customFormat="1" x14ac:dyDescent="0.25">
      <c r="A5" s="141"/>
      <c r="B5" s="270" t="s">
        <v>73</v>
      </c>
      <c r="C5" s="270"/>
      <c r="D5" s="270"/>
      <c r="E5" s="270"/>
      <c r="F5" s="140"/>
      <c r="G5" s="140"/>
      <c r="H5" s="141"/>
      <c r="I5" s="141"/>
      <c r="J5" s="141"/>
      <c r="K5" s="141"/>
      <c r="L5" s="141"/>
      <c r="M5" s="142"/>
    </row>
    <row r="6" spans="1:13" s="1" customFormat="1" x14ac:dyDescent="0.25">
      <c r="A6" s="141"/>
      <c r="B6" s="274" t="s">
        <v>30</v>
      </c>
      <c r="C6" s="274"/>
      <c r="D6" s="143"/>
      <c r="E6" s="274" t="s">
        <v>44</v>
      </c>
      <c r="F6" s="274"/>
      <c r="G6" s="140"/>
      <c r="H6" s="271" t="s">
        <v>76</v>
      </c>
      <c r="I6" s="271"/>
      <c r="J6" s="271"/>
      <c r="K6" s="271"/>
      <c r="L6" s="271"/>
      <c r="M6" s="142"/>
    </row>
    <row r="7" spans="1:13" s="1" customFormat="1" ht="27" thickBot="1" x14ac:dyDescent="0.3">
      <c r="A7" s="141"/>
      <c r="B7" s="273" t="s">
        <v>45</v>
      </c>
      <c r="C7" s="273"/>
      <c r="D7" s="273"/>
      <c r="E7" s="273"/>
      <c r="F7" s="273"/>
      <c r="G7" s="140"/>
      <c r="H7" s="144" t="s">
        <v>30</v>
      </c>
      <c r="I7" s="145" t="s">
        <v>92</v>
      </c>
      <c r="J7" s="145" t="s">
        <v>93</v>
      </c>
      <c r="K7" s="145" t="s">
        <v>94</v>
      </c>
      <c r="L7" s="145" t="s">
        <v>95</v>
      </c>
      <c r="M7" s="142"/>
    </row>
    <row r="8" spans="1:13" s="1" customFormat="1" ht="9" customHeight="1" x14ac:dyDescent="0.25">
      <c r="A8" s="141"/>
      <c r="B8" s="141"/>
      <c r="C8" s="141"/>
      <c r="D8" s="146"/>
      <c r="E8" s="141"/>
      <c r="F8" s="141"/>
      <c r="G8" s="140"/>
      <c r="H8" s="140"/>
      <c r="I8" s="272"/>
      <c r="J8" s="272"/>
      <c r="K8" s="272"/>
      <c r="L8" s="272"/>
      <c r="M8" s="142"/>
    </row>
    <row r="9" spans="1:13" x14ac:dyDescent="0.25">
      <c r="A9" s="141"/>
      <c r="B9" s="147" t="s">
        <v>111</v>
      </c>
      <c r="C9" s="99">
        <v>110</v>
      </c>
      <c r="D9" s="148"/>
      <c r="E9" s="149" t="s">
        <v>112</v>
      </c>
      <c r="F9" s="99">
        <v>250</v>
      </c>
      <c r="G9" s="150"/>
      <c r="H9" s="147" t="s">
        <v>42</v>
      </c>
      <c r="I9" s="151">
        <f>C17*C26</f>
        <v>19</v>
      </c>
      <c r="J9" s="151">
        <f>C17*C27</f>
        <v>38</v>
      </c>
      <c r="K9" s="151">
        <f>C30*C21</f>
        <v>2.3939080459770117</v>
      </c>
      <c r="L9" s="138">
        <f>C31*C21</f>
        <v>14.363448275862069</v>
      </c>
      <c r="M9" s="142"/>
    </row>
    <row r="10" spans="1:13" x14ac:dyDescent="0.25">
      <c r="A10" s="141"/>
      <c r="B10" s="152" t="s">
        <v>8</v>
      </c>
      <c r="C10" s="89">
        <v>90</v>
      </c>
      <c r="D10" s="153"/>
      <c r="E10" s="154" t="s">
        <v>113</v>
      </c>
      <c r="F10" s="93">
        <v>40</v>
      </c>
      <c r="G10" s="155"/>
      <c r="H10" s="156" t="s">
        <v>41</v>
      </c>
      <c r="I10" s="157">
        <f>C9*I9</f>
        <v>2090</v>
      </c>
      <c r="J10" s="157">
        <f>C9*J9</f>
        <v>4180</v>
      </c>
      <c r="K10" s="158">
        <f>C9*K9</f>
        <v>263.3298850574713</v>
      </c>
      <c r="L10" s="139">
        <f>C9*L9</f>
        <v>1579.9793103448276</v>
      </c>
      <c r="M10" s="142"/>
    </row>
    <row r="11" spans="1:13" x14ac:dyDescent="0.25">
      <c r="A11" s="141"/>
      <c r="B11" s="152" t="s">
        <v>117</v>
      </c>
      <c r="C11" s="90">
        <v>40</v>
      </c>
      <c r="D11" s="159"/>
      <c r="E11" s="152" t="s">
        <v>117</v>
      </c>
      <c r="F11" s="95">
        <v>40</v>
      </c>
      <c r="G11" s="137"/>
      <c r="H11" s="141"/>
      <c r="I11" s="160"/>
      <c r="J11" s="160"/>
      <c r="K11" s="160"/>
      <c r="L11" s="160"/>
      <c r="M11" s="142"/>
    </row>
    <row r="12" spans="1:13" x14ac:dyDescent="0.25">
      <c r="A12" s="141"/>
      <c r="B12" s="156" t="s">
        <v>96</v>
      </c>
      <c r="C12" s="91">
        <v>20</v>
      </c>
      <c r="D12" s="159"/>
      <c r="E12" s="161" t="s">
        <v>96</v>
      </c>
      <c r="F12" s="96">
        <v>20</v>
      </c>
      <c r="G12" s="137"/>
      <c r="H12" s="162"/>
      <c r="I12" s="163"/>
      <c r="J12" s="163"/>
      <c r="K12" s="163"/>
      <c r="L12" s="163"/>
      <c r="M12" s="142"/>
    </row>
    <row r="13" spans="1:13" x14ac:dyDescent="0.25">
      <c r="A13" s="141"/>
      <c r="B13" s="162"/>
      <c r="C13" s="159"/>
      <c r="D13" s="159"/>
      <c r="E13" s="164"/>
      <c r="F13" s="137"/>
      <c r="G13" s="137"/>
      <c r="H13" s="162"/>
      <c r="I13" s="163"/>
      <c r="J13" s="163"/>
      <c r="K13" s="163"/>
      <c r="L13" s="163"/>
      <c r="M13" s="142"/>
    </row>
    <row r="14" spans="1:13" s="1" customFormat="1" ht="15.75" thickBot="1" x14ac:dyDescent="0.3">
      <c r="A14" s="141"/>
      <c r="B14" s="273" t="s">
        <v>46</v>
      </c>
      <c r="C14" s="273"/>
      <c r="D14" s="273"/>
      <c r="E14" s="273"/>
      <c r="F14" s="273"/>
      <c r="G14" s="137"/>
      <c r="H14" s="165" t="s">
        <v>44</v>
      </c>
      <c r="I14" s="166" t="s">
        <v>78</v>
      </c>
      <c r="J14" s="166" t="s">
        <v>79</v>
      </c>
      <c r="K14" s="166" t="s">
        <v>80</v>
      </c>
      <c r="L14" s="166" t="s">
        <v>83</v>
      </c>
      <c r="M14" s="142"/>
    </row>
    <row r="15" spans="1:13" s="1" customFormat="1" ht="9" customHeight="1" x14ac:dyDescent="0.25">
      <c r="A15" s="141"/>
      <c r="B15" s="167"/>
      <c r="C15" s="167"/>
      <c r="D15" s="167"/>
      <c r="E15" s="167"/>
      <c r="F15" s="167"/>
      <c r="G15" s="137"/>
      <c r="H15" s="168"/>
      <c r="I15" s="169"/>
      <c r="J15" s="169"/>
      <c r="K15" s="169"/>
      <c r="L15" s="169"/>
      <c r="M15" s="142"/>
    </row>
    <row r="16" spans="1:13" x14ac:dyDescent="0.25">
      <c r="A16" s="141"/>
      <c r="B16" s="147" t="s">
        <v>118</v>
      </c>
      <c r="C16" s="92">
        <v>0.15</v>
      </c>
      <c r="D16" s="170"/>
      <c r="E16" s="147" t="s">
        <v>119</v>
      </c>
      <c r="F16" s="92">
        <v>0.15</v>
      </c>
      <c r="G16" s="171"/>
      <c r="H16" s="147" t="s">
        <v>43</v>
      </c>
      <c r="I16" s="151">
        <f>(F17/50)*F26</f>
        <v>2.04</v>
      </c>
      <c r="J16" s="151">
        <f>(F17/50)*F27</f>
        <v>2.5500000000000003</v>
      </c>
      <c r="K16" s="151">
        <f>C21*F30</f>
        <v>9.5756321839080463E-2</v>
      </c>
      <c r="L16" s="138">
        <f>C21*F31</f>
        <v>0.38302528735632185</v>
      </c>
      <c r="M16" s="142"/>
    </row>
    <row r="17" spans="1:13" s="1" customFormat="1" x14ac:dyDescent="0.25">
      <c r="A17" s="141"/>
      <c r="B17" s="152" t="s">
        <v>120</v>
      </c>
      <c r="C17" s="93">
        <v>76</v>
      </c>
      <c r="D17" s="172"/>
      <c r="E17" s="156" t="s">
        <v>123</v>
      </c>
      <c r="F17" s="94">
        <v>8.5</v>
      </c>
      <c r="G17" s="155"/>
      <c r="H17" s="156" t="s">
        <v>41</v>
      </c>
      <c r="I17" s="158">
        <f>(F9*F26)*(F17/50)</f>
        <v>510.00000000000006</v>
      </c>
      <c r="J17" s="158">
        <f>(F9*F27)*(F17/50)</f>
        <v>637.5</v>
      </c>
      <c r="K17" s="158">
        <f>(F9*C21)*F30</f>
        <v>23.939080459770114</v>
      </c>
      <c r="L17" s="139">
        <f>(C21*F9)*F31</f>
        <v>95.756321839080456</v>
      </c>
      <c r="M17" s="142"/>
    </row>
    <row r="18" spans="1:13" s="1" customFormat="1" x14ac:dyDescent="0.25">
      <c r="A18" s="141"/>
      <c r="B18" s="156" t="s">
        <v>0</v>
      </c>
      <c r="C18" s="94">
        <v>8.3999999999999995E-3</v>
      </c>
      <c r="D18" s="173"/>
      <c r="E18" s="164"/>
      <c r="F18" s="174"/>
      <c r="G18" s="155"/>
      <c r="H18" s="162"/>
      <c r="I18" s="140"/>
      <c r="J18" s="140"/>
      <c r="K18" s="140"/>
      <c r="L18" s="140"/>
      <c r="M18" s="142"/>
    </row>
    <row r="19" spans="1:13" x14ac:dyDescent="0.25">
      <c r="A19" s="141"/>
      <c r="B19" s="162"/>
      <c r="C19" s="173"/>
      <c r="D19" s="173"/>
      <c r="E19" s="140"/>
      <c r="F19" s="140"/>
      <c r="G19" s="174"/>
      <c r="H19" s="175"/>
      <c r="I19" s="176"/>
      <c r="J19" s="176"/>
      <c r="K19" s="176"/>
      <c r="L19" s="176"/>
      <c r="M19" s="142"/>
    </row>
    <row r="20" spans="1:13" x14ac:dyDescent="0.25">
      <c r="A20" s="141"/>
      <c r="B20" s="147" t="s">
        <v>121</v>
      </c>
      <c r="C20" s="177">
        <v>870</v>
      </c>
      <c r="D20" s="140"/>
      <c r="E20" s="162"/>
      <c r="F20" s="140"/>
      <c r="G20" s="140"/>
      <c r="H20" s="178"/>
      <c r="I20" s="176"/>
      <c r="J20" s="176"/>
      <c r="K20" s="176"/>
      <c r="L20" s="176"/>
      <c r="M20" s="142"/>
    </row>
    <row r="21" spans="1:13" s="1" customFormat="1" x14ac:dyDescent="0.25">
      <c r="A21" s="141"/>
      <c r="B21" s="156" t="s">
        <v>122</v>
      </c>
      <c r="C21" s="179">
        <f>SUM(C17/C20)+C18</f>
        <v>9.5756321839080463E-2</v>
      </c>
      <c r="D21" s="180"/>
      <c r="E21" s="162"/>
      <c r="F21" s="181"/>
      <c r="G21" s="181"/>
      <c r="H21" s="178"/>
      <c r="I21" s="176"/>
      <c r="J21" s="176"/>
      <c r="K21" s="176"/>
      <c r="L21" s="176"/>
      <c r="M21" s="142"/>
    </row>
    <row r="22" spans="1:13" s="1" customFormat="1" x14ac:dyDescent="0.25">
      <c r="A22" s="141"/>
      <c r="B22" s="162"/>
      <c r="C22" s="180"/>
      <c r="D22" s="180"/>
      <c r="E22" s="162"/>
      <c r="F22" s="140"/>
      <c r="G22" s="140"/>
      <c r="H22" s="178"/>
      <c r="I22" s="176"/>
      <c r="J22" s="176"/>
      <c r="K22" s="176"/>
      <c r="L22" s="176"/>
      <c r="M22" s="142"/>
    </row>
    <row r="23" spans="1:13" s="1" customFormat="1" ht="15.75" thickBot="1" x14ac:dyDescent="0.3">
      <c r="A23" s="141"/>
      <c r="B23" s="273" t="s">
        <v>47</v>
      </c>
      <c r="C23" s="273"/>
      <c r="D23" s="273"/>
      <c r="E23" s="273"/>
      <c r="F23" s="273"/>
      <c r="G23" s="140"/>
      <c r="H23" s="178"/>
      <c r="I23" s="176"/>
      <c r="J23" s="176"/>
      <c r="K23" s="176"/>
      <c r="L23" s="176"/>
      <c r="M23" s="142"/>
    </row>
    <row r="24" spans="1:13" s="1" customFormat="1" ht="9" customHeight="1" x14ac:dyDescent="0.25">
      <c r="A24" s="141"/>
      <c r="B24" s="167"/>
      <c r="C24" s="167"/>
      <c r="D24" s="167"/>
      <c r="E24" s="167"/>
      <c r="F24" s="167"/>
      <c r="G24" s="140"/>
      <c r="H24" s="178"/>
      <c r="I24" s="176"/>
      <c r="J24" s="176"/>
      <c r="K24" s="176"/>
      <c r="L24" s="176"/>
      <c r="M24" s="142"/>
    </row>
    <row r="25" spans="1:13" s="1" customFormat="1" x14ac:dyDescent="0.25">
      <c r="A25" s="141"/>
      <c r="B25" s="162" t="s">
        <v>86</v>
      </c>
      <c r="C25" s="167"/>
      <c r="D25" s="167"/>
      <c r="E25" s="162" t="s">
        <v>84</v>
      </c>
      <c r="F25" s="167"/>
      <c r="G25" s="140"/>
      <c r="H25" s="178"/>
      <c r="I25" s="176"/>
      <c r="J25" s="176"/>
      <c r="K25" s="176"/>
      <c r="L25" s="176"/>
      <c r="M25" s="142"/>
    </row>
    <row r="26" spans="1:13" s="1" customFormat="1" x14ac:dyDescent="0.25">
      <c r="A26" s="141"/>
      <c r="B26" s="149" t="s">
        <v>88</v>
      </c>
      <c r="C26" s="100">
        <v>0.25</v>
      </c>
      <c r="D26" s="175"/>
      <c r="E26" s="147" t="s">
        <v>114</v>
      </c>
      <c r="F26" s="100">
        <v>12</v>
      </c>
      <c r="G26" s="140"/>
      <c r="H26" s="178"/>
      <c r="I26" s="176"/>
      <c r="J26" s="176"/>
      <c r="K26" s="176"/>
      <c r="L26" s="176"/>
      <c r="M26" s="142"/>
    </row>
    <row r="27" spans="1:13" s="1" customFormat="1" x14ac:dyDescent="0.25">
      <c r="A27" s="141"/>
      <c r="B27" s="161" t="s">
        <v>89</v>
      </c>
      <c r="C27" s="96">
        <v>0.5</v>
      </c>
      <c r="D27" s="159"/>
      <c r="E27" s="156" t="s">
        <v>91</v>
      </c>
      <c r="F27" s="96">
        <v>15</v>
      </c>
      <c r="G27" s="137"/>
      <c r="H27" s="178"/>
      <c r="I27" s="176"/>
      <c r="J27" s="176"/>
      <c r="K27" s="176"/>
      <c r="L27" s="176"/>
      <c r="M27" s="142"/>
    </row>
    <row r="28" spans="1:13" s="1" customFormat="1" x14ac:dyDescent="0.25">
      <c r="A28" s="141"/>
      <c r="B28" s="164"/>
      <c r="C28" s="182"/>
      <c r="D28" s="159"/>
      <c r="E28" s="164"/>
      <c r="F28" s="182"/>
      <c r="G28" s="137"/>
      <c r="H28" s="178"/>
      <c r="I28" s="176"/>
      <c r="J28" s="176"/>
      <c r="K28" s="176"/>
      <c r="L28" s="176"/>
      <c r="M28" s="142"/>
    </row>
    <row r="29" spans="1:13" s="1" customFormat="1" x14ac:dyDescent="0.25">
      <c r="A29" s="141"/>
      <c r="B29" s="164" t="s">
        <v>85</v>
      </c>
      <c r="C29" s="182"/>
      <c r="D29" s="137"/>
      <c r="E29" s="164" t="s">
        <v>85</v>
      </c>
      <c r="F29" s="182"/>
      <c r="G29" s="137"/>
      <c r="H29" s="178"/>
      <c r="I29" s="176"/>
      <c r="J29" s="176"/>
      <c r="K29" s="176"/>
      <c r="L29" s="176"/>
      <c r="M29" s="142"/>
    </row>
    <row r="30" spans="1:13" x14ac:dyDescent="0.25">
      <c r="A30" s="141"/>
      <c r="B30" s="149" t="s">
        <v>115</v>
      </c>
      <c r="C30" s="97">
        <v>25</v>
      </c>
      <c r="D30" s="159"/>
      <c r="E30" s="149" t="s">
        <v>115</v>
      </c>
      <c r="F30" s="97">
        <v>1</v>
      </c>
      <c r="G30" s="137"/>
      <c r="H30" s="140"/>
      <c r="I30" s="176"/>
      <c r="J30" s="176"/>
      <c r="K30" s="176"/>
      <c r="L30" s="176"/>
      <c r="M30" s="142"/>
    </row>
    <row r="31" spans="1:13" x14ac:dyDescent="0.25">
      <c r="A31" s="141"/>
      <c r="B31" s="161" t="s">
        <v>90</v>
      </c>
      <c r="C31" s="96">
        <v>150</v>
      </c>
      <c r="D31" s="159"/>
      <c r="E31" s="161" t="s">
        <v>87</v>
      </c>
      <c r="F31" s="96">
        <v>4</v>
      </c>
      <c r="G31" s="137"/>
      <c r="H31" s="140"/>
      <c r="I31" s="176"/>
      <c r="J31" s="176"/>
      <c r="K31" s="176"/>
      <c r="L31" s="176"/>
      <c r="M31" s="142"/>
    </row>
    <row r="32" spans="1:13" s="1" customFormat="1" x14ac:dyDescent="0.25">
      <c r="A32" s="141"/>
      <c r="B32" s="178"/>
      <c r="C32" s="159"/>
      <c r="D32" s="159"/>
      <c r="E32" s="140"/>
      <c r="F32" s="140"/>
      <c r="G32" s="140"/>
      <c r="H32" s="140"/>
      <c r="I32" s="176"/>
      <c r="J32" s="176"/>
      <c r="K32" s="176"/>
      <c r="L32" s="176"/>
      <c r="M32" s="142"/>
    </row>
    <row r="33" spans="1:13" s="1" customFormat="1" ht="15.75" thickBot="1" x14ac:dyDescent="0.3">
      <c r="A33" s="141"/>
      <c r="B33" s="273" t="s">
        <v>62</v>
      </c>
      <c r="C33" s="273"/>
      <c r="D33" s="140"/>
      <c r="E33" s="140"/>
      <c r="F33" s="140"/>
      <c r="G33" s="140"/>
      <c r="H33" s="140"/>
      <c r="I33" s="176"/>
      <c r="J33" s="176"/>
      <c r="K33" s="176"/>
      <c r="L33" s="176"/>
      <c r="M33" s="142"/>
    </row>
    <row r="34" spans="1:13" s="1" customFormat="1" ht="9" customHeight="1" x14ac:dyDescent="0.25">
      <c r="A34" s="141"/>
      <c r="B34" s="167"/>
      <c r="C34" s="167"/>
      <c r="D34" s="140"/>
      <c r="E34" s="140"/>
      <c r="F34" s="140"/>
      <c r="G34" s="140"/>
      <c r="H34" s="140"/>
      <c r="I34" s="176"/>
      <c r="J34" s="176"/>
      <c r="K34" s="176"/>
      <c r="L34" s="176"/>
      <c r="M34" s="142"/>
    </row>
    <row r="35" spans="1:13" s="1" customFormat="1" x14ac:dyDescent="0.25">
      <c r="A35" s="141"/>
      <c r="B35" s="183" t="s">
        <v>124</v>
      </c>
      <c r="C35" s="98">
        <v>58000</v>
      </c>
      <c r="D35" s="140"/>
      <c r="E35" s="140"/>
      <c r="F35" s="140"/>
      <c r="G35" s="140"/>
      <c r="H35" s="140"/>
      <c r="I35" s="176"/>
      <c r="J35" s="176"/>
      <c r="K35" s="176"/>
      <c r="L35" s="176"/>
      <c r="M35" s="142"/>
    </row>
    <row r="36" spans="1:13" s="1" customFormat="1" x14ac:dyDescent="0.25">
      <c r="A36" s="141"/>
      <c r="B36" s="140"/>
      <c r="C36" s="140"/>
      <c r="D36" s="140"/>
      <c r="E36" s="140"/>
      <c r="F36" s="140"/>
      <c r="G36" s="140"/>
      <c r="H36" s="140"/>
      <c r="I36" s="140"/>
      <c r="J36" s="140"/>
      <c r="K36" s="140"/>
      <c r="L36" s="140"/>
      <c r="M36" s="142"/>
    </row>
    <row r="37" spans="1:13" s="1" customFormat="1" x14ac:dyDescent="0.25">
      <c r="A37" s="141"/>
      <c r="B37" s="140"/>
      <c r="C37" s="140"/>
      <c r="D37" s="140"/>
      <c r="E37" s="140"/>
      <c r="F37" s="140"/>
      <c r="G37" s="140"/>
      <c r="H37" s="140"/>
      <c r="I37" s="140"/>
      <c r="J37" s="140"/>
      <c r="K37" s="140"/>
      <c r="L37" s="140"/>
      <c r="M37" s="142"/>
    </row>
    <row r="38" spans="1:13" s="1" customFormat="1" ht="15" customHeight="1" x14ac:dyDescent="0.25">
      <c r="A38" s="141"/>
      <c r="B38" s="142"/>
      <c r="C38" s="142"/>
      <c r="D38" s="142"/>
      <c r="E38" s="142"/>
      <c r="F38" s="140"/>
      <c r="G38" s="140"/>
      <c r="H38" s="140"/>
      <c r="I38" s="140"/>
      <c r="J38" s="140"/>
      <c r="K38" s="140"/>
      <c r="L38" s="140"/>
      <c r="M38" s="142"/>
    </row>
    <row r="39" spans="1:13" x14ac:dyDescent="0.25">
      <c r="A39" s="141"/>
      <c r="B39" s="142"/>
      <c r="C39" s="142"/>
      <c r="D39" s="142"/>
      <c r="E39" s="142"/>
      <c r="F39" s="184"/>
      <c r="G39" s="184"/>
      <c r="H39" s="140"/>
      <c r="I39" s="140"/>
      <c r="J39" s="140"/>
      <c r="K39" s="140"/>
      <c r="L39" s="140"/>
      <c r="M39" s="142"/>
    </row>
    <row r="40" spans="1:13" x14ac:dyDescent="0.25">
      <c r="A40" s="142"/>
      <c r="B40" s="142"/>
      <c r="C40" s="142"/>
      <c r="D40" s="142"/>
      <c r="E40" s="142"/>
      <c r="F40" s="176"/>
      <c r="G40" s="176"/>
      <c r="H40" s="176"/>
      <c r="I40" s="176"/>
      <c r="J40" s="176"/>
      <c r="K40" s="176"/>
      <c r="L40" s="176"/>
      <c r="M40" s="142"/>
    </row>
    <row r="41" spans="1:13" x14ac:dyDescent="0.25">
      <c r="A41" s="142"/>
      <c r="B41" s="142"/>
      <c r="C41" s="142"/>
      <c r="D41" s="142"/>
      <c r="E41" s="142"/>
      <c r="F41" s="142"/>
      <c r="G41" s="142"/>
      <c r="H41" s="142"/>
      <c r="I41" s="142"/>
      <c r="J41" s="142"/>
      <c r="K41" s="142"/>
      <c r="L41" s="142"/>
      <c r="M41" s="142"/>
    </row>
    <row r="42" spans="1:13" x14ac:dyDescent="0.25">
      <c r="A42" s="142"/>
      <c r="B42" s="142"/>
      <c r="C42" s="142"/>
      <c r="D42" s="142"/>
      <c r="E42" s="142"/>
      <c r="F42" s="142"/>
      <c r="G42" s="142"/>
      <c r="H42" s="142"/>
      <c r="I42" s="142"/>
      <c r="J42" s="142"/>
      <c r="K42" s="142"/>
      <c r="L42" s="142"/>
      <c r="M42" s="142"/>
    </row>
    <row r="43" spans="1:13" x14ac:dyDescent="0.25">
      <c r="A43" s="142"/>
      <c r="B43" s="185" t="s">
        <v>110</v>
      </c>
      <c r="C43" s="142"/>
      <c r="D43" s="142"/>
      <c r="E43" s="142"/>
      <c r="F43" s="142"/>
      <c r="G43" s="142"/>
      <c r="H43" s="142"/>
      <c r="I43" s="142"/>
      <c r="J43" s="142"/>
      <c r="K43" s="142"/>
      <c r="L43" s="142"/>
      <c r="M43" s="142"/>
    </row>
    <row r="44" spans="1:13" x14ac:dyDescent="0.25">
      <c r="A44" s="142"/>
      <c r="B44" s="142"/>
      <c r="C44" s="142"/>
      <c r="D44" s="142"/>
      <c r="E44" s="142"/>
      <c r="F44" s="142"/>
      <c r="G44" s="142"/>
      <c r="H44" s="142"/>
      <c r="I44" s="142"/>
      <c r="J44" s="142"/>
      <c r="K44" s="142"/>
      <c r="L44" s="142"/>
      <c r="M44" s="142"/>
    </row>
    <row r="45" spans="1:13" s="1" customFormat="1" ht="15" customHeight="1" x14ac:dyDescent="0.25">
      <c r="A45" s="142"/>
      <c r="B45" s="261" t="s">
        <v>116</v>
      </c>
      <c r="C45" s="262"/>
      <c r="D45" s="262"/>
      <c r="E45" s="262"/>
      <c r="F45" s="263"/>
      <c r="G45" s="142"/>
      <c r="H45" s="142"/>
      <c r="I45" s="142"/>
      <c r="J45" s="142"/>
      <c r="K45" s="142"/>
      <c r="L45" s="142"/>
      <c r="M45" s="142"/>
    </row>
    <row r="46" spans="1:13" s="1" customFormat="1" x14ac:dyDescent="0.25">
      <c r="A46" s="142"/>
      <c r="B46" s="264"/>
      <c r="C46" s="265"/>
      <c r="D46" s="265"/>
      <c r="E46" s="265"/>
      <c r="F46" s="266"/>
      <c r="G46" s="142"/>
      <c r="H46" s="142"/>
      <c r="I46" s="142"/>
      <c r="J46" s="142"/>
      <c r="K46" s="142"/>
      <c r="L46" s="142"/>
      <c r="M46" s="142"/>
    </row>
    <row r="47" spans="1:13" x14ac:dyDescent="0.25">
      <c r="A47" s="142"/>
      <c r="B47" s="264"/>
      <c r="C47" s="265"/>
      <c r="D47" s="265"/>
      <c r="E47" s="265"/>
      <c r="F47" s="266"/>
      <c r="G47" s="142"/>
      <c r="H47" s="142"/>
      <c r="I47" s="142"/>
      <c r="J47" s="142"/>
      <c r="K47" s="142"/>
      <c r="L47" s="142"/>
      <c r="M47" s="142"/>
    </row>
    <row r="48" spans="1:13" x14ac:dyDescent="0.25">
      <c r="A48" s="142"/>
      <c r="B48" s="264"/>
      <c r="C48" s="265"/>
      <c r="D48" s="265"/>
      <c r="E48" s="265"/>
      <c r="F48" s="266"/>
      <c r="G48" s="142"/>
      <c r="H48" s="142"/>
      <c r="I48" s="142"/>
      <c r="J48" s="142"/>
      <c r="K48" s="142"/>
      <c r="L48" s="142"/>
      <c r="M48" s="142"/>
    </row>
    <row r="49" spans="1:13" x14ac:dyDescent="0.25">
      <c r="A49" s="142"/>
      <c r="B49" s="267"/>
      <c r="C49" s="268"/>
      <c r="D49" s="268"/>
      <c r="E49" s="268"/>
      <c r="F49" s="269"/>
      <c r="G49" s="142"/>
      <c r="H49" s="142"/>
      <c r="I49" s="142"/>
      <c r="J49" s="142"/>
      <c r="K49" s="142"/>
      <c r="L49" s="142"/>
      <c r="M49" s="142"/>
    </row>
    <row r="50" spans="1:13" x14ac:dyDescent="0.25">
      <c r="A50" s="142"/>
      <c r="B50" s="136"/>
      <c r="C50" s="142"/>
      <c r="D50" s="142"/>
      <c r="E50" s="142"/>
      <c r="F50" s="142"/>
      <c r="G50" s="142"/>
      <c r="H50" s="142"/>
      <c r="I50" s="142"/>
      <c r="J50" s="142"/>
      <c r="K50" s="142"/>
      <c r="L50" s="142"/>
      <c r="M50" s="142"/>
    </row>
    <row r="51" spans="1:13" x14ac:dyDescent="0.25">
      <c r="A51" s="142"/>
      <c r="B51" s="136"/>
      <c r="C51" s="142"/>
      <c r="D51" s="142"/>
      <c r="E51" s="142"/>
      <c r="F51" s="142"/>
      <c r="G51" s="142"/>
      <c r="H51" s="142"/>
      <c r="I51" s="142"/>
      <c r="J51" s="142"/>
      <c r="K51" s="142"/>
      <c r="L51" s="142"/>
      <c r="M51" s="142"/>
    </row>
    <row r="52" spans="1:13" x14ac:dyDescent="0.25">
      <c r="A52" s="142"/>
      <c r="B52" s="142"/>
      <c r="C52" s="142"/>
      <c r="D52" s="142"/>
      <c r="E52" s="142"/>
      <c r="F52" s="142"/>
      <c r="G52" s="142"/>
      <c r="H52" s="142"/>
      <c r="I52" s="142"/>
      <c r="J52" s="142"/>
      <c r="K52" s="142"/>
      <c r="L52" s="142"/>
      <c r="M52" s="142"/>
    </row>
  </sheetData>
  <sheetProtection password="DE79" sheet="1" objects="1" scenarios="1" selectLockedCells="1"/>
  <mergeCells count="11">
    <mergeCell ref="B45:F49"/>
    <mergeCell ref="B5:E5"/>
    <mergeCell ref="H6:L6"/>
    <mergeCell ref="K8:L8"/>
    <mergeCell ref="B33:C33"/>
    <mergeCell ref="B23:F23"/>
    <mergeCell ref="B7:F7"/>
    <mergeCell ref="B14:F14"/>
    <mergeCell ref="I8:J8"/>
    <mergeCell ref="B6:C6"/>
    <mergeCell ref="E6:F6"/>
  </mergeCells>
  <pageMargins left="0.7" right="0.7" top="0.75" bottom="0.75" header="0.3" footer="0.3"/>
  <pageSetup scale="61"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80"/>
  <sheetViews>
    <sheetView zoomScale="90" zoomScaleNormal="90" workbookViewId="0">
      <selection activeCell="C9" sqref="C9"/>
    </sheetView>
  </sheetViews>
  <sheetFormatPr defaultRowHeight="15" x14ac:dyDescent="0.25"/>
  <cols>
    <col min="1" max="1" width="5.5703125" style="8" customWidth="1"/>
    <col min="2" max="2" width="24.42578125" style="37" customWidth="1"/>
    <col min="3" max="3" width="13.85546875" style="37" bestFit="1" customWidth="1"/>
    <col min="4" max="4" width="13.7109375" style="37" customWidth="1"/>
    <col min="5" max="5" width="12.28515625" style="37" bestFit="1" customWidth="1"/>
    <col min="6" max="6" width="15.140625" style="37" bestFit="1" customWidth="1"/>
    <col min="7" max="7" width="2.7109375" style="37" customWidth="1"/>
    <col min="8" max="8" width="12.85546875" style="37" bestFit="1" customWidth="1"/>
    <col min="9" max="9" width="11.7109375" style="37" customWidth="1"/>
    <col min="10" max="10" width="12.85546875" style="37" bestFit="1" customWidth="1"/>
    <col min="11" max="11" width="2.7109375" style="37" customWidth="1"/>
    <col min="12" max="12" width="19.140625" style="37" customWidth="1"/>
    <col min="13" max="13" width="5.7109375" style="37" customWidth="1"/>
    <col min="14" max="14" width="11" style="37" bestFit="1" customWidth="1"/>
    <col min="15" max="15" width="3.140625" style="37" customWidth="1"/>
    <col min="16" max="16" width="12.5703125" style="37" hidden="1" customWidth="1"/>
    <col min="17" max="17" width="13.28515625" style="37" customWidth="1"/>
    <col min="18" max="18" width="11.7109375" style="37" bestFit="1" customWidth="1"/>
    <col min="19" max="19" width="2.7109375" style="37" customWidth="1"/>
    <col min="20" max="20" width="15.28515625" style="37" customWidth="1"/>
    <col min="21" max="21" width="9.140625" style="37"/>
    <col min="22" max="22" width="13.7109375" style="37" bestFit="1" customWidth="1"/>
    <col min="23" max="23" width="9.140625" style="38"/>
    <col min="24" max="16384" width="9.140625" style="8"/>
  </cols>
  <sheetData>
    <row r="2" spans="1:25" x14ac:dyDescent="0.25">
      <c r="P2" s="257">
        <v>0</v>
      </c>
    </row>
    <row r="3" spans="1:25" ht="24" customHeight="1" x14ac:dyDescent="0.25">
      <c r="A3" s="86"/>
      <c r="B3" s="38"/>
      <c r="C3" s="38"/>
      <c r="D3" s="38"/>
      <c r="E3" s="38"/>
      <c r="F3" s="38"/>
      <c r="G3" s="38"/>
      <c r="H3" s="38"/>
      <c r="I3" s="38"/>
      <c r="J3" s="38"/>
      <c r="K3" s="38"/>
      <c r="L3" s="38"/>
      <c r="M3" s="38"/>
      <c r="N3" s="38"/>
      <c r="O3" s="38"/>
      <c r="P3" s="255">
        <v>0.1</v>
      </c>
    </row>
    <row r="4" spans="1:25" ht="22.5" customHeight="1" x14ac:dyDescent="0.25">
      <c r="A4" s="86"/>
      <c r="B4" s="135" t="s">
        <v>52</v>
      </c>
      <c r="C4" s="135"/>
      <c r="D4" s="135"/>
      <c r="E4" s="135"/>
      <c r="F4" s="135"/>
      <c r="G4" s="135"/>
      <c r="H4" s="135"/>
      <c r="I4" s="135"/>
      <c r="J4" s="135"/>
      <c r="K4" s="135"/>
      <c r="L4" s="135"/>
      <c r="M4" s="135"/>
      <c r="N4" s="135"/>
      <c r="O4" s="135"/>
      <c r="P4" s="256">
        <v>0.2</v>
      </c>
      <c r="Q4" s="39"/>
      <c r="R4" s="39"/>
      <c r="S4" s="39"/>
      <c r="T4" s="39"/>
      <c r="U4" s="39"/>
      <c r="V4" s="39"/>
      <c r="W4" s="39"/>
      <c r="X4" s="86"/>
      <c r="Y4" s="86"/>
    </row>
    <row r="5" spans="1:25" ht="22.5" customHeight="1" x14ac:dyDescent="0.25">
      <c r="A5" s="86"/>
      <c r="B5" s="275" t="s">
        <v>105</v>
      </c>
      <c r="C5" s="275"/>
      <c r="D5" s="275"/>
      <c r="E5" s="275"/>
      <c r="F5" s="186"/>
      <c r="G5" s="103"/>
      <c r="H5" s="8"/>
      <c r="I5" s="8"/>
      <c r="J5" s="8"/>
      <c r="K5" s="8"/>
      <c r="L5" s="103"/>
      <c r="M5" s="103"/>
      <c r="N5" s="103"/>
      <c r="O5" s="103"/>
      <c r="P5" s="256">
        <v>0.3</v>
      </c>
      <c r="Q5" s="39"/>
      <c r="R5" s="39"/>
      <c r="S5" s="39"/>
      <c r="T5" s="39"/>
      <c r="U5" s="39"/>
      <c r="V5" s="39"/>
      <c r="W5" s="39"/>
      <c r="X5" s="86"/>
      <c r="Y5" s="86"/>
    </row>
    <row r="6" spans="1:25" ht="22.5" customHeight="1" x14ac:dyDescent="0.25">
      <c r="A6" s="86"/>
      <c r="B6" s="187"/>
      <c r="C6" s="187"/>
      <c r="D6" s="187"/>
      <c r="E6" s="187"/>
      <c r="F6" s="188"/>
      <c r="G6" s="103"/>
      <c r="H6" s="8"/>
      <c r="I6" s="8"/>
      <c r="J6" s="8"/>
      <c r="K6" s="8"/>
      <c r="L6" s="103"/>
      <c r="M6" s="103"/>
      <c r="N6" s="103"/>
      <c r="O6" s="103"/>
      <c r="P6" s="256">
        <v>0.4</v>
      </c>
      <c r="Q6" s="39"/>
      <c r="R6" s="39"/>
      <c r="S6" s="39"/>
      <c r="T6" s="39"/>
      <c r="U6" s="39"/>
      <c r="V6" s="39"/>
      <c r="W6" s="39"/>
      <c r="X6" s="86"/>
      <c r="Y6" s="86"/>
    </row>
    <row r="7" spans="1:25" ht="22.5" customHeight="1" thickBot="1" x14ac:dyDescent="0.3">
      <c r="A7" s="86"/>
      <c r="B7" s="187"/>
      <c r="C7" s="189" t="s">
        <v>82</v>
      </c>
      <c r="D7" s="190" t="s">
        <v>81</v>
      </c>
      <c r="E7" s="8"/>
      <c r="G7" s="103"/>
      <c r="H7" s="8"/>
      <c r="I7" s="191"/>
      <c r="J7" s="192"/>
      <c r="K7" s="192"/>
      <c r="L7" s="103"/>
      <c r="M7" s="103"/>
      <c r="N7" s="103"/>
      <c r="O7" s="103"/>
      <c r="P7" s="256">
        <v>0.5</v>
      </c>
      <c r="Q7" s="39"/>
      <c r="R7" s="39"/>
      <c r="S7" s="39"/>
      <c r="T7" s="39"/>
      <c r="U7" s="39"/>
      <c r="V7" s="39"/>
      <c r="W7" s="39"/>
      <c r="X7" s="86"/>
      <c r="Y7" s="86"/>
    </row>
    <row r="8" spans="1:25" ht="22.5" customHeight="1" thickBot="1" x14ac:dyDescent="0.3">
      <c r="A8" s="86"/>
      <c r="B8" s="193" t="s">
        <v>108</v>
      </c>
      <c r="C8" s="259">
        <f>1-C9</f>
        <v>1</v>
      </c>
      <c r="D8" s="260">
        <f>L60/(L60+L70)</f>
        <v>1</v>
      </c>
      <c r="E8" s="194"/>
      <c r="G8" s="103"/>
      <c r="H8" s="8"/>
      <c r="I8" s="191"/>
      <c r="J8" s="192"/>
      <c r="K8" s="192"/>
      <c r="L8" s="103"/>
      <c r="M8" s="103"/>
      <c r="N8" s="103"/>
      <c r="O8" s="103"/>
      <c r="P8" s="256">
        <v>0.6</v>
      </c>
      <c r="Q8" s="39"/>
      <c r="R8" s="39"/>
      <c r="S8" s="39"/>
      <c r="T8" s="39"/>
      <c r="U8" s="39"/>
      <c r="V8" s="39"/>
      <c r="W8" s="39"/>
      <c r="X8" s="86"/>
      <c r="Y8" s="86"/>
    </row>
    <row r="9" spans="1:25" ht="22.5" customHeight="1" thickBot="1" x14ac:dyDescent="0.3">
      <c r="A9" s="86"/>
      <c r="B9" s="193" t="s">
        <v>77</v>
      </c>
      <c r="C9" s="258">
        <v>0</v>
      </c>
      <c r="D9" s="260">
        <f>L70/(L60+L70)</f>
        <v>0</v>
      </c>
      <c r="E9" s="195"/>
      <c r="G9" s="103"/>
      <c r="H9" s="8"/>
      <c r="I9" s="8"/>
      <c r="J9" s="8"/>
      <c r="K9" s="8"/>
      <c r="L9" s="103"/>
      <c r="M9" s="103"/>
      <c r="N9" s="103"/>
      <c r="O9" s="103"/>
      <c r="P9" s="256">
        <v>0.7</v>
      </c>
      <c r="Q9" s="39"/>
      <c r="R9" s="39"/>
      <c r="S9" s="39"/>
      <c r="T9" s="39"/>
      <c r="U9" s="39"/>
      <c r="V9" s="39"/>
      <c r="W9" s="39"/>
      <c r="X9" s="86"/>
      <c r="Y9" s="86"/>
    </row>
    <row r="10" spans="1:25" ht="15.75" x14ac:dyDescent="0.25">
      <c r="A10" s="86"/>
      <c r="B10" s="38"/>
      <c r="G10" s="103"/>
      <c r="H10" s="8"/>
      <c r="I10" s="8"/>
      <c r="J10" s="8"/>
      <c r="K10" s="8"/>
      <c r="L10" s="103"/>
      <c r="M10" s="103"/>
      <c r="N10" s="103"/>
      <c r="O10" s="103"/>
      <c r="P10" s="256">
        <v>0.8</v>
      </c>
      <c r="Q10" s="39"/>
      <c r="R10" s="39"/>
      <c r="S10" s="39"/>
      <c r="T10" s="39"/>
      <c r="U10" s="39"/>
      <c r="V10" s="39"/>
      <c r="W10" s="39"/>
      <c r="X10" s="86"/>
      <c r="Y10" s="86"/>
    </row>
    <row r="11" spans="1:25" ht="15.75" x14ac:dyDescent="0.25">
      <c r="A11" s="86"/>
      <c r="G11" s="103"/>
      <c r="H11" s="196"/>
      <c r="I11" s="197"/>
      <c r="J11" s="195"/>
      <c r="K11" s="198"/>
      <c r="L11" s="103"/>
      <c r="M11" s="103"/>
      <c r="N11" s="103"/>
      <c r="O11" s="103"/>
      <c r="P11" s="256">
        <v>0.9</v>
      </c>
      <c r="Q11" s="39"/>
      <c r="R11" s="39"/>
      <c r="S11" s="39"/>
      <c r="T11" s="39"/>
      <c r="U11" s="39"/>
      <c r="V11" s="39"/>
      <c r="W11" s="39"/>
      <c r="X11" s="86"/>
      <c r="Y11" s="86"/>
    </row>
    <row r="12" spans="1:25" ht="15.75" x14ac:dyDescent="0.25">
      <c r="A12" s="86"/>
      <c r="G12" s="103"/>
      <c r="H12" s="196"/>
      <c r="I12" s="197"/>
      <c r="J12" s="195"/>
      <c r="K12" s="198"/>
      <c r="L12" s="103"/>
      <c r="M12" s="103"/>
      <c r="N12" s="103"/>
      <c r="O12" s="103"/>
      <c r="P12" s="256">
        <v>1</v>
      </c>
      <c r="Q12" s="39"/>
      <c r="R12" s="39"/>
      <c r="S12" s="39"/>
      <c r="T12" s="39"/>
      <c r="U12" s="39"/>
      <c r="V12" s="39"/>
      <c r="W12" s="39"/>
      <c r="X12" s="86"/>
      <c r="Y12" s="86"/>
    </row>
    <row r="13" spans="1:25" ht="15.75" thickBot="1" x14ac:dyDescent="0.3">
      <c r="B13" s="199" t="s">
        <v>103</v>
      </c>
      <c r="C13" s="199"/>
      <c r="D13" s="200" t="s">
        <v>30</v>
      </c>
      <c r="E13" s="200" t="s">
        <v>44</v>
      </c>
      <c r="F13" s="200" t="s">
        <v>26</v>
      </c>
      <c r="G13" s="8"/>
      <c r="H13" s="8"/>
      <c r="I13" s="8"/>
      <c r="J13" s="201"/>
      <c r="K13" s="201"/>
      <c r="L13" s="201"/>
      <c r="M13" s="101"/>
      <c r="N13" s="102"/>
      <c r="O13" s="101"/>
      <c r="P13" s="101"/>
      <c r="Q13" s="8"/>
      <c r="R13" s="8"/>
      <c r="S13" s="8"/>
      <c r="T13" s="8"/>
      <c r="U13" s="8"/>
      <c r="V13" s="8"/>
      <c r="W13" s="8"/>
    </row>
    <row r="14" spans="1:25" x14ac:dyDescent="0.25">
      <c r="D14" s="202"/>
      <c r="E14" s="202"/>
      <c r="F14" s="202"/>
      <c r="G14" s="8"/>
      <c r="H14" s="8"/>
      <c r="I14" s="8"/>
      <c r="J14" s="8"/>
      <c r="K14" s="201"/>
      <c r="L14" s="203"/>
      <c r="M14" s="101"/>
      <c r="N14" s="102"/>
      <c r="O14" s="101"/>
      <c r="P14" s="101"/>
      <c r="Q14" s="8"/>
      <c r="R14" s="8"/>
      <c r="S14" s="8"/>
      <c r="T14" s="8"/>
      <c r="U14" s="8"/>
      <c r="V14" s="8"/>
      <c r="W14" s="8"/>
    </row>
    <row r="15" spans="1:25" x14ac:dyDescent="0.25">
      <c r="B15" s="204" t="s">
        <v>101</v>
      </c>
      <c r="C15" s="204"/>
      <c r="D15" s="205">
        <f>'Parking Lots'!E6+'Parking Lots'!F6</f>
        <v>594000</v>
      </c>
      <c r="E15" s="205">
        <f>Sidewalks!E6+Sidewalks!F6</f>
        <v>600000</v>
      </c>
      <c r="F15" s="205">
        <f>D15+E15</f>
        <v>1194000</v>
      </c>
      <c r="G15" s="8"/>
      <c r="H15" s="8"/>
      <c r="I15" s="8"/>
      <c r="J15" s="8"/>
      <c r="K15" s="201"/>
      <c r="L15" s="203"/>
      <c r="M15" s="101"/>
      <c r="N15" s="102"/>
      <c r="O15" s="101"/>
      <c r="P15" s="101"/>
      <c r="Q15" s="8"/>
      <c r="R15" s="8"/>
      <c r="S15" s="8"/>
      <c r="T15" s="8"/>
      <c r="U15" s="8"/>
      <c r="V15" s="8"/>
      <c r="W15" s="8"/>
    </row>
    <row r="16" spans="1:25" x14ac:dyDescent="0.25">
      <c r="B16" s="206"/>
      <c r="C16" s="206"/>
      <c r="D16" s="205"/>
      <c r="E16" s="205"/>
      <c r="F16" s="205"/>
      <c r="G16" s="8"/>
      <c r="H16" s="8"/>
      <c r="I16" s="8"/>
      <c r="J16" s="8"/>
      <c r="K16" s="207"/>
      <c r="L16" s="207"/>
      <c r="M16" s="101"/>
      <c r="N16" s="101"/>
      <c r="O16" s="101"/>
      <c r="P16" s="101"/>
      <c r="Q16" s="8"/>
      <c r="R16" s="8"/>
      <c r="S16" s="8"/>
      <c r="T16" s="8"/>
      <c r="U16" s="8"/>
      <c r="V16" s="8"/>
      <c r="W16" s="8"/>
    </row>
    <row r="17" spans="2:23" x14ac:dyDescent="0.25">
      <c r="B17" s="276" t="s">
        <v>125</v>
      </c>
      <c r="C17" s="276"/>
      <c r="D17" s="205">
        <f>'Parking Lots'!E8+'Parking Lots'!F8+'Parking Lots'!E10+'Parking Lots'!F10</f>
        <v>298100</v>
      </c>
      <c r="E17" s="205">
        <f>Sidewalks!E8+Sidewalks!F8+Sidewalks!E10+Sidewalks!F10</f>
        <v>125700</v>
      </c>
      <c r="F17" s="205">
        <f>D17+E17</f>
        <v>423800</v>
      </c>
      <c r="G17" s="8"/>
      <c r="H17" s="8"/>
      <c r="I17" s="8"/>
      <c r="J17" s="8"/>
      <c r="K17" s="207"/>
      <c r="L17" s="207"/>
      <c r="M17" s="101"/>
      <c r="N17" s="101"/>
      <c r="O17" s="101"/>
      <c r="P17" s="101"/>
      <c r="Q17" s="8"/>
      <c r="R17" s="8"/>
      <c r="S17" s="8"/>
      <c r="T17" s="8"/>
      <c r="U17" s="8"/>
      <c r="V17" s="8"/>
      <c r="W17" s="8"/>
    </row>
    <row r="18" spans="2:23" x14ac:dyDescent="0.25">
      <c r="B18" s="206"/>
      <c r="C18" s="206"/>
      <c r="G18" s="8"/>
      <c r="H18" s="8"/>
      <c r="I18" s="8"/>
      <c r="J18" s="8"/>
      <c r="K18" s="208"/>
      <c r="L18" s="208"/>
      <c r="O18" s="8"/>
      <c r="P18" s="8"/>
      <c r="Q18" s="8"/>
      <c r="R18" s="8"/>
      <c r="S18" s="8"/>
      <c r="T18" s="8"/>
      <c r="U18" s="8"/>
      <c r="V18" s="8"/>
      <c r="W18" s="8"/>
    </row>
    <row r="19" spans="2:23" x14ac:dyDescent="0.25">
      <c r="B19" s="276" t="s">
        <v>107</v>
      </c>
      <c r="C19" s="276"/>
      <c r="D19" s="205">
        <f>'Parking Lots'!G8+'Parking Lots'!H8+'Parking Lots'!J8+'Parking Lots'!L8+'Parking Lots'!G10+'Parking Lots'!H10+'Parking Lots'!J10+'Parking Lots'!L10</f>
        <v>298100</v>
      </c>
      <c r="E19" s="205">
        <f>Sidewalks!G8+Sidewalks!H8+Sidewalks!J8+Sidewalks!L8+Sidewalks!G10+Sidewalks!H10+Sidewalks!J10+Sidewalks!L10</f>
        <v>125700</v>
      </c>
      <c r="F19" s="205">
        <f>D19+E19</f>
        <v>423800</v>
      </c>
      <c r="G19" s="8"/>
      <c r="H19" s="8"/>
      <c r="I19" s="8"/>
      <c r="J19" s="8"/>
      <c r="K19" s="208"/>
      <c r="L19" s="208"/>
      <c r="O19" s="8"/>
      <c r="P19" s="8"/>
      <c r="Q19" s="8"/>
      <c r="R19" s="8"/>
      <c r="S19" s="8"/>
      <c r="T19" s="8"/>
      <c r="U19" s="8"/>
      <c r="V19" s="8"/>
      <c r="W19" s="8"/>
    </row>
    <row r="20" spans="2:23" x14ac:dyDescent="0.25">
      <c r="B20" s="209"/>
      <c r="C20" s="209"/>
      <c r="F20" s="8"/>
      <c r="G20" s="8"/>
      <c r="H20" s="8"/>
      <c r="I20" s="8"/>
      <c r="J20" s="8"/>
      <c r="K20" s="208"/>
      <c r="L20" s="208"/>
      <c r="O20" s="8"/>
      <c r="P20" s="8"/>
      <c r="Q20" s="8"/>
      <c r="R20" s="8"/>
      <c r="S20" s="8"/>
      <c r="T20" s="8"/>
      <c r="U20" s="8"/>
      <c r="V20" s="8"/>
      <c r="W20" s="8"/>
    </row>
    <row r="21" spans="2:23" ht="21" x14ac:dyDescent="0.35">
      <c r="B21" s="210" t="s">
        <v>106</v>
      </c>
      <c r="C21" s="210"/>
      <c r="D21" s="8"/>
      <c r="E21" s="211"/>
      <c r="F21" s="212">
        <f>F17-F19</f>
        <v>0</v>
      </c>
      <c r="G21" s="8"/>
      <c r="H21" s="8"/>
      <c r="I21" s="8"/>
      <c r="J21" s="8"/>
      <c r="K21" s="213"/>
      <c r="L21" s="207"/>
      <c r="M21" s="101"/>
      <c r="N21" s="101"/>
      <c r="O21" s="101"/>
      <c r="P21" s="101"/>
      <c r="Q21" s="8"/>
      <c r="R21" s="8"/>
      <c r="S21" s="8"/>
      <c r="T21" s="8"/>
      <c r="U21" s="8"/>
      <c r="V21" s="8"/>
      <c r="W21" s="8"/>
    </row>
    <row r="22" spans="2:23" x14ac:dyDescent="0.25">
      <c r="B22" s="214"/>
      <c r="C22" s="214"/>
      <c r="D22" s="8"/>
      <c r="E22" s="8"/>
      <c r="F22" s="8"/>
      <c r="G22" s="8"/>
      <c r="H22" s="8"/>
      <c r="I22" s="8"/>
      <c r="J22" s="8"/>
      <c r="K22" s="211"/>
      <c r="L22" s="211"/>
      <c r="O22" s="8"/>
      <c r="P22" s="8"/>
      <c r="Q22" s="8"/>
      <c r="R22" s="8"/>
      <c r="S22" s="8"/>
      <c r="T22" s="8"/>
      <c r="U22" s="8"/>
      <c r="V22" s="8"/>
      <c r="W22" s="8"/>
    </row>
    <row r="23" spans="2:23" x14ac:dyDescent="0.25">
      <c r="B23" s="215"/>
      <c r="C23" s="215"/>
      <c r="D23" s="216"/>
      <c r="E23" s="216"/>
      <c r="F23" s="216"/>
      <c r="G23" s="216"/>
      <c r="H23" s="216"/>
      <c r="I23" s="216"/>
      <c r="J23" s="216"/>
      <c r="K23" s="216"/>
      <c r="L23" s="216"/>
      <c r="O23" s="8"/>
      <c r="P23" s="8"/>
      <c r="Q23" s="8"/>
      <c r="R23" s="8"/>
      <c r="S23" s="8"/>
      <c r="T23" s="8"/>
      <c r="U23" s="8"/>
      <c r="V23" s="8"/>
      <c r="W23" s="8"/>
    </row>
    <row r="24" spans="2:23" x14ac:dyDescent="0.25">
      <c r="B24" s="8"/>
      <c r="C24" s="8"/>
      <c r="D24" s="8"/>
      <c r="E24" s="8"/>
      <c r="F24" s="8"/>
      <c r="G24" s="211"/>
      <c r="H24" s="211"/>
      <c r="I24" s="211"/>
      <c r="J24" s="211"/>
      <c r="K24" s="211"/>
      <c r="L24" s="211"/>
      <c r="O24" s="8"/>
      <c r="P24" s="8"/>
      <c r="Q24" s="8"/>
      <c r="R24" s="8"/>
      <c r="S24" s="8"/>
      <c r="T24" s="8"/>
      <c r="U24" s="8"/>
      <c r="V24" s="8"/>
      <c r="W24" s="8"/>
    </row>
    <row r="25" spans="2:23" x14ac:dyDescent="0.25">
      <c r="B25" s="8"/>
      <c r="C25" s="8"/>
      <c r="D25" s="8"/>
      <c r="E25" s="8"/>
      <c r="F25" s="8"/>
      <c r="G25" s="217"/>
      <c r="H25" s="217"/>
      <c r="I25" s="217"/>
      <c r="J25" s="217"/>
      <c r="K25" s="217"/>
      <c r="L25" s="217"/>
      <c r="O25" s="8"/>
      <c r="P25" s="8"/>
      <c r="Q25" s="8"/>
      <c r="R25" s="8"/>
      <c r="S25" s="8"/>
      <c r="T25" s="8"/>
      <c r="U25" s="8"/>
      <c r="V25" s="8"/>
      <c r="W25" s="8"/>
    </row>
    <row r="26" spans="2:23" x14ac:dyDescent="0.25">
      <c r="B26" s="8"/>
      <c r="C26" s="8"/>
      <c r="D26" s="8"/>
      <c r="E26" s="8"/>
      <c r="F26" s="8"/>
      <c r="G26" s="205"/>
      <c r="H26" s="205"/>
      <c r="I26" s="205"/>
      <c r="J26" s="205"/>
      <c r="K26" s="205"/>
      <c r="L26" s="205"/>
    </row>
    <row r="27" spans="2:23" ht="8.25" customHeight="1" x14ac:dyDescent="0.25">
      <c r="B27" s="8"/>
      <c r="C27" s="8"/>
      <c r="D27" s="8"/>
      <c r="E27" s="8"/>
      <c r="F27" s="8"/>
    </row>
    <row r="28" spans="2:23" x14ac:dyDescent="0.25">
      <c r="B28" s="8"/>
      <c r="C28" s="8"/>
      <c r="D28" s="8"/>
      <c r="E28" s="8"/>
      <c r="F28" s="8"/>
    </row>
    <row r="29" spans="2:23" x14ac:dyDescent="0.25">
      <c r="E29" s="38"/>
    </row>
    <row r="55" spans="2:12" x14ac:dyDescent="0.25">
      <c r="B55" s="218" t="s">
        <v>109</v>
      </c>
    </row>
    <row r="56" spans="2:12" x14ac:dyDescent="0.25">
      <c r="B56" s="219"/>
      <c r="C56" s="219"/>
      <c r="D56" s="286" t="s">
        <v>92</v>
      </c>
      <c r="E56" s="286"/>
      <c r="F56" s="286"/>
      <c r="G56" s="220"/>
      <c r="H56" s="286" t="s">
        <v>93</v>
      </c>
      <c r="I56" s="286"/>
      <c r="J56" s="286"/>
      <c r="K56" s="221"/>
      <c r="L56" s="222" t="s">
        <v>126</v>
      </c>
    </row>
    <row r="57" spans="2:12" ht="15.75" thickBot="1" x14ac:dyDescent="0.3">
      <c r="B57" s="219" t="s">
        <v>108</v>
      </c>
      <c r="C57" s="219"/>
      <c r="D57" s="200" t="s">
        <v>30</v>
      </c>
      <c r="E57" s="200" t="s">
        <v>44</v>
      </c>
      <c r="F57" s="200" t="s">
        <v>26</v>
      </c>
      <c r="G57" s="202"/>
      <c r="H57" s="200" t="s">
        <v>30</v>
      </c>
      <c r="I57" s="200" t="s">
        <v>44</v>
      </c>
      <c r="J57" s="200" t="s">
        <v>26</v>
      </c>
      <c r="K57" s="223"/>
      <c r="L57" s="224" t="s">
        <v>26</v>
      </c>
    </row>
    <row r="58" spans="2:12" x14ac:dyDescent="0.25">
      <c r="B58" s="201"/>
      <c r="C58" s="201"/>
      <c r="D58" s="202"/>
      <c r="E58" s="202"/>
      <c r="F58" s="202"/>
      <c r="G58" s="202"/>
      <c r="H58" s="202"/>
      <c r="I58" s="202"/>
      <c r="J58" s="202"/>
      <c r="K58" s="223"/>
      <c r="L58" s="223"/>
    </row>
    <row r="59" spans="2:12" x14ac:dyDescent="0.25">
      <c r="B59" s="225" t="s">
        <v>48</v>
      </c>
      <c r="C59" s="225"/>
      <c r="D59" s="226">
        <f>'Parking Lots'!G6</f>
        <v>198000</v>
      </c>
      <c r="E59" s="227">
        <f>Sidewalks!G6</f>
        <v>200000</v>
      </c>
      <c r="F59" s="228">
        <f>D59+E59</f>
        <v>398000</v>
      </c>
      <c r="G59" s="229"/>
      <c r="H59" s="230">
        <f>'Parking Lots'!H6</f>
        <v>396000</v>
      </c>
      <c r="I59" s="231">
        <f>Sidewalks!H6</f>
        <v>400000</v>
      </c>
      <c r="J59" s="228">
        <f>H59+I59</f>
        <v>796000</v>
      </c>
      <c r="K59" s="229"/>
      <c r="L59" s="232">
        <f>F59+J59</f>
        <v>1194000</v>
      </c>
    </row>
    <row r="60" spans="2:12" x14ac:dyDescent="0.25">
      <c r="B60" s="225" t="s">
        <v>11</v>
      </c>
      <c r="C60" s="225"/>
      <c r="D60" s="233">
        <f>'Parking Lots'!G8</f>
        <v>41800</v>
      </c>
      <c r="E60" s="234">
        <f>Sidewalks!G8</f>
        <v>10200</v>
      </c>
      <c r="F60" s="235">
        <f t="shared" ref="F60:F62" si="0">D60+E60</f>
        <v>52000</v>
      </c>
      <c r="G60" s="229"/>
      <c r="H60" s="236">
        <f>'Parking Lots'!H8</f>
        <v>167200</v>
      </c>
      <c r="I60" s="237">
        <f>Sidewalks!H8</f>
        <v>25500</v>
      </c>
      <c r="J60" s="235">
        <f t="shared" ref="J60:J62" si="1">H60+I60</f>
        <v>192700</v>
      </c>
      <c r="K60" s="229"/>
      <c r="L60" s="238">
        <f>F60+J60</f>
        <v>244700</v>
      </c>
    </row>
    <row r="61" spans="2:12" x14ac:dyDescent="0.25">
      <c r="B61" s="225" t="s">
        <v>50</v>
      </c>
      <c r="C61" s="225"/>
      <c r="D61" s="233">
        <f>'Parking Lots'!G9</f>
        <v>156200</v>
      </c>
      <c r="E61" s="234">
        <f>Sidewalks!G9</f>
        <v>189800</v>
      </c>
      <c r="F61" s="235">
        <f t="shared" si="0"/>
        <v>346000</v>
      </c>
      <c r="G61" s="229"/>
      <c r="H61" s="236">
        <f>'Parking Lots'!H9</f>
        <v>228800</v>
      </c>
      <c r="I61" s="237">
        <f>Sidewalks!H9</f>
        <v>374500</v>
      </c>
      <c r="J61" s="235">
        <f t="shared" si="1"/>
        <v>603300</v>
      </c>
      <c r="K61" s="229"/>
      <c r="L61" s="238">
        <f>F61+J61</f>
        <v>949300</v>
      </c>
    </row>
    <row r="62" spans="2:12" x14ac:dyDescent="0.25">
      <c r="B62" s="225" t="s">
        <v>12</v>
      </c>
      <c r="C62" s="225"/>
      <c r="D62" s="239">
        <f>'Parking Lots'!G10</f>
        <v>29700</v>
      </c>
      <c r="E62" s="240">
        <f>Sidewalks!G10</f>
        <v>30000</v>
      </c>
      <c r="F62" s="241">
        <f t="shared" si="0"/>
        <v>59700</v>
      </c>
      <c r="G62" s="229"/>
      <c r="H62" s="242">
        <f>'Parking Lots'!H10</f>
        <v>59400</v>
      </c>
      <c r="I62" s="243">
        <f>Sidewalks!H10</f>
        <v>60000</v>
      </c>
      <c r="J62" s="241">
        <f t="shared" si="1"/>
        <v>119400</v>
      </c>
      <c r="K62" s="229"/>
      <c r="L62" s="244">
        <f>F62+J62</f>
        <v>179100</v>
      </c>
    </row>
    <row r="63" spans="2:12" x14ac:dyDescent="0.25">
      <c r="B63" s="225"/>
      <c r="C63" s="225"/>
      <c r="D63" s="245"/>
      <c r="E63" s="245"/>
      <c r="F63" s="229"/>
      <c r="G63" s="229"/>
      <c r="H63" s="229"/>
      <c r="I63" s="229"/>
      <c r="J63" s="229"/>
      <c r="K63" s="229"/>
      <c r="L63" s="245"/>
    </row>
    <row r="64" spans="2:12" ht="15.75" thickBot="1" x14ac:dyDescent="0.3">
      <c r="B64" s="225" t="s">
        <v>49</v>
      </c>
      <c r="C64" s="225"/>
      <c r="D64" s="245">
        <f>'Parking Lots'!G12</f>
        <v>126500</v>
      </c>
      <c r="E64" s="245">
        <f>Sidewalks!G12</f>
        <v>159800</v>
      </c>
      <c r="F64" s="246">
        <f>D64+E64</f>
        <v>286300</v>
      </c>
      <c r="G64" s="229"/>
      <c r="H64" s="229">
        <f>'Parking Lots'!H12</f>
        <v>169400</v>
      </c>
      <c r="I64" s="247">
        <f>Sidewalks!H12</f>
        <v>314500</v>
      </c>
      <c r="J64" s="246">
        <f>H64+I64</f>
        <v>483900</v>
      </c>
      <c r="K64" s="229"/>
      <c r="L64" s="248">
        <f>F64+J64</f>
        <v>770200</v>
      </c>
    </row>
    <row r="65" spans="2:12" ht="15.75" thickTop="1" x14ac:dyDescent="0.25">
      <c r="B65" s="249"/>
      <c r="C65" s="249"/>
      <c r="D65" s="249"/>
      <c r="E65" s="249"/>
      <c r="F65" s="249"/>
      <c r="G65" s="249"/>
      <c r="H65" s="249"/>
      <c r="I65" s="249"/>
      <c r="J65" s="249"/>
      <c r="K65" s="249"/>
      <c r="L65" s="249"/>
    </row>
    <row r="66" spans="2:12" x14ac:dyDescent="0.25">
      <c r="B66" s="249"/>
      <c r="C66" s="249"/>
      <c r="D66" s="286" t="s">
        <v>94</v>
      </c>
      <c r="E66" s="286"/>
      <c r="F66" s="286"/>
      <c r="G66" s="249"/>
      <c r="H66" s="286" t="s">
        <v>95</v>
      </c>
      <c r="I66" s="286"/>
      <c r="J66" s="286"/>
      <c r="K66" s="249"/>
      <c r="L66" s="222" t="s">
        <v>51</v>
      </c>
    </row>
    <row r="67" spans="2:12" ht="15.75" thickBot="1" x14ac:dyDescent="0.3">
      <c r="B67" s="250" t="s">
        <v>77</v>
      </c>
      <c r="C67" s="250"/>
      <c r="D67" s="200" t="s">
        <v>30</v>
      </c>
      <c r="E67" s="200" t="s">
        <v>44</v>
      </c>
      <c r="F67" s="200" t="s">
        <v>26</v>
      </c>
      <c r="G67" s="251"/>
      <c r="H67" s="200" t="s">
        <v>30</v>
      </c>
      <c r="I67" s="200" t="s">
        <v>44</v>
      </c>
      <c r="J67" s="200" t="s">
        <v>26</v>
      </c>
      <c r="K67" s="249"/>
      <c r="L67" s="224" t="s">
        <v>26</v>
      </c>
    </row>
    <row r="68" spans="2:12" x14ac:dyDescent="0.25">
      <c r="B68" s="249"/>
      <c r="C68" s="249"/>
      <c r="D68" s="202"/>
      <c r="E68" s="202"/>
      <c r="F68" s="202"/>
      <c r="G68" s="251"/>
      <c r="H68" s="202"/>
      <c r="I68" s="202"/>
      <c r="J68" s="202"/>
      <c r="K68" s="249"/>
      <c r="L68" s="203"/>
    </row>
    <row r="69" spans="2:12" x14ac:dyDescent="0.25">
      <c r="B69" s="225" t="s">
        <v>48</v>
      </c>
      <c r="C69" s="225"/>
      <c r="D69" s="230">
        <f>'Parking Lots'!J6</f>
        <v>0</v>
      </c>
      <c r="E69" s="227">
        <f>Sidewalks!J6</f>
        <v>0</v>
      </c>
      <c r="F69" s="232">
        <f>D69+E69</f>
        <v>0</v>
      </c>
      <c r="G69" s="245"/>
      <c r="H69" s="226">
        <f>'Parking Lots'!L6</f>
        <v>0</v>
      </c>
      <c r="I69" s="227">
        <f>Sidewalks!L6</f>
        <v>0</v>
      </c>
      <c r="J69" s="232">
        <f>H69+I69</f>
        <v>0</v>
      </c>
      <c r="K69" s="252"/>
      <c r="L69" s="232">
        <f>F69+J69</f>
        <v>0</v>
      </c>
    </row>
    <row r="70" spans="2:12" x14ac:dyDescent="0.25">
      <c r="B70" s="225" t="s">
        <v>11</v>
      </c>
      <c r="C70" s="225"/>
      <c r="D70" s="236">
        <f>'Parking Lots'!J8</f>
        <v>0</v>
      </c>
      <c r="E70" s="234">
        <f>Sidewalks!J8</f>
        <v>0</v>
      </c>
      <c r="F70" s="238">
        <f t="shared" ref="F70:F72" si="2">D70+E70</f>
        <v>0</v>
      </c>
      <c r="G70" s="245"/>
      <c r="H70" s="233">
        <f>'Parking Lots'!L8</f>
        <v>0</v>
      </c>
      <c r="I70" s="234">
        <f>Sidewalks!L8</f>
        <v>0</v>
      </c>
      <c r="J70" s="238">
        <f t="shared" ref="J70:J72" si="3">H70+I70</f>
        <v>0</v>
      </c>
      <c r="K70" s="252"/>
      <c r="L70" s="238">
        <f>F70+J70</f>
        <v>0</v>
      </c>
    </row>
    <row r="71" spans="2:12" x14ac:dyDescent="0.25">
      <c r="B71" s="225" t="s">
        <v>50</v>
      </c>
      <c r="C71" s="225"/>
      <c r="D71" s="236">
        <f>'Parking Lots'!J9</f>
        <v>0</v>
      </c>
      <c r="E71" s="234">
        <f>Sidewalks!J9</f>
        <v>0</v>
      </c>
      <c r="F71" s="238">
        <f t="shared" si="2"/>
        <v>0</v>
      </c>
      <c r="G71" s="245"/>
      <c r="H71" s="233">
        <f>'Parking Lots'!L9</f>
        <v>0</v>
      </c>
      <c r="I71" s="234">
        <f>Sidewalks!L9</f>
        <v>0</v>
      </c>
      <c r="J71" s="238">
        <f t="shared" si="3"/>
        <v>0</v>
      </c>
      <c r="K71" s="252"/>
      <c r="L71" s="238">
        <f>F71+J71</f>
        <v>0</v>
      </c>
    </row>
    <row r="72" spans="2:12" x14ac:dyDescent="0.25">
      <c r="B72" s="225" t="s">
        <v>12</v>
      </c>
      <c r="C72" s="225"/>
      <c r="D72" s="242">
        <f>'Parking Lots'!J10</f>
        <v>0</v>
      </c>
      <c r="E72" s="240">
        <f>Sidewalks!J10</f>
        <v>0</v>
      </c>
      <c r="F72" s="244">
        <f t="shared" si="2"/>
        <v>0</v>
      </c>
      <c r="G72" s="245"/>
      <c r="H72" s="239">
        <f>'Parking Lots'!L10</f>
        <v>0</v>
      </c>
      <c r="I72" s="240">
        <f>Sidewalks!L10</f>
        <v>0</v>
      </c>
      <c r="J72" s="244">
        <f t="shared" si="3"/>
        <v>0</v>
      </c>
      <c r="K72" s="252"/>
      <c r="L72" s="244">
        <f>F72+J72</f>
        <v>0</v>
      </c>
    </row>
    <row r="73" spans="2:12" x14ac:dyDescent="0.25">
      <c r="B73" s="225"/>
      <c r="C73" s="225"/>
      <c r="D73" s="229"/>
      <c r="E73" s="245"/>
      <c r="F73" s="245"/>
      <c r="G73" s="245"/>
      <c r="H73" s="245"/>
      <c r="I73" s="245"/>
      <c r="J73" s="245"/>
      <c r="K73" s="245"/>
      <c r="L73" s="245"/>
    </row>
    <row r="74" spans="2:12" ht="15.75" thickBot="1" x14ac:dyDescent="0.3">
      <c r="B74" s="225" t="s">
        <v>127</v>
      </c>
      <c r="C74" s="225"/>
      <c r="D74" s="229">
        <f>'Parking Lots'!J12</f>
        <v>0</v>
      </c>
      <c r="E74" s="245">
        <f>Sidewalks!J12</f>
        <v>0</v>
      </c>
      <c r="F74" s="248">
        <f>D74+E74</f>
        <v>0</v>
      </c>
      <c r="G74" s="245"/>
      <c r="H74" s="245">
        <f>'Parking Lots'!L12</f>
        <v>0</v>
      </c>
      <c r="I74" s="245">
        <f>Sidewalks!L12</f>
        <v>0</v>
      </c>
      <c r="J74" s="248">
        <f>H74+I74</f>
        <v>0</v>
      </c>
      <c r="K74" s="245"/>
      <c r="L74" s="248">
        <f>F74+J74</f>
        <v>0</v>
      </c>
    </row>
    <row r="75" spans="2:12" ht="15.75" thickTop="1" x14ac:dyDescent="0.25"/>
    <row r="76" spans="2:12" x14ac:dyDescent="0.25">
      <c r="B76" s="253" t="s">
        <v>110</v>
      </c>
      <c r="C76" s="254"/>
      <c r="D76" s="254"/>
      <c r="E76" s="254"/>
    </row>
    <row r="77" spans="2:12" x14ac:dyDescent="0.25">
      <c r="B77" s="254"/>
      <c r="C77" s="254"/>
      <c r="D77" s="254"/>
      <c r="E77" s="254"/>
    </row>
    <row r="78" spans="2:12" ht="15" customHeight="1" x14ac:dyDescent="0.25">
      <c r="B78" s="277" t="s">
        <v>116</v>
      </c>
      <c r="C78" s="278"/>
      <c r="D78" s="278"/>
      <c r="E78" s="278"/>
      <c r="F78" s="278"/>
      <c r="G78" s="278"/>
      <c r="H78" s="278"/>
      <c r="I78" s="278"/>
      <c r="J78" s="278"/>
      <c r="K78" s="278"/>
      <c r="L78" s="279"/>
    </row>
    <row r="79" spans="2:12" x14ac:dyDescent="0.25">
      <c r="B79" s="280"/>
      <c r="C79" s="281"/>
      <c r="D79" s="281"/>
      <c r="E79" s="281"/>
      <c r="F79" s="281"/>
      <c r="G79" s="281"/>
      <c r="H79" s="281"/>
      <c r="I79" s="281"/>
      <c r="J79" s="281"/>
      <c r="K79" s="281"/>
      <c r="L79" s="282"/>
    </row>
    <row r="80" spans="2:12" x14ac:dyDescent="0.25">
      <c r="B80" s="283"/>
      <c r="C80" s="284"/>
      <c r="D80" s="284"/>
      <c r="E80" s="284"/>
      <c r="F80" s="284"/>
      <c r="G80" s="284"/>
      <c r="H80" s="284"/>
      <c r="I80" s="284"/>
      <c r="J80" s="284"/>
      <c r="K80" s="284"/>
      <c r="L80" s="285"/>
    </row>
  </sheetData>
  <sheetProtection password="DE79" sheet="1" objects="1" scenarios="1" selectLockedCells="1"/>
  <mergeCells count="8">
    <mergeCell ref="B5:E5"/>
    <mergeCell ref="B17:C17"/>
    <mergeCell ref="B19:C19"/>
    <mergeCell ref="B78:L80"/>
    <mergeCell ref="H56:J56"/>
    <mergeCell ref="D56:F56"/>
    <mergeCell ref="H66:J66"/>
    <mergeCell ref="D66:F66"/>
  </mergeCells>
  <dataValidations disablePrompts="1" count="1">
    <dataValidation type="list" allowBlank="1" showInputMessage="1" showErrorMessage="1" sqref="C9">
      <formula1>$P$2:$P$12</formula1>
    </dataValidation>
  </dataValidations>
  <pageMargins left="0.7" right="0.7" top="0.25" bottom="0.25" header="0.3" footer="0.3"/>
  <pageSetup scale="59" orientation="portrait" r:id="rId1"/>
  <headerFooter>
    <oddFooter>&amp;LCopyright SnowEx 2014</oddFooter>
  </headerFooter>
  <rowBreaks count="1" manualBreakCount="1">
    <brk id="25" max="12" man="1"/>
  </rowBreaks>
  <ignoredErrors>
    <ignoredError sqref="C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79"/>
  <sheetViews>
    <sheetView topLeftCell="C1" zoomScale="85" zoomScaleNormal="85" workbookViewId="0">
      <selection activeCell="E8" sqref="E8"/>
    </sheetView>
  </sheetViews>
  <sheetFormatPr defaultRowHeight="15" x14ac:dyDescent="0.25"/>
  <cols>
    <col min="1" max="1" width="9.140625" style="8"/>
    <col min="2" max="2" width="31.42578125" style="8" customWidth="1"/>
    <col min="3" max="3" width="45.85546875" style="8" bestFit="1" customWidth="1"/>
    <col min="4" max="4" width="37.140625" style="8" bestFit="1" customWidth="1"/>
    <col min="5" max="5" width="30.7109375" style="9" bestFit="1" customWidth="1"/>
    <col min="6" max="6" width="35.5703125" style="9" bestFit="1" customWidth="1"/>
    <col min="7" max="7" width="33.5703125" style="9" bestFit="1" customWidth="1"/>
    <col min="8" max="8" width="21.42578125" style="9" customWidth="1"/>
    <col min="9" max="9" width="6" style="9" customWidth="1"/>
    <col min="10" max="10" width="30.28515625" style="9" bestFit="1" customWidth="1"/>
    <col min="11" max="11" width="3.7109375" style="9" customWidth="1"/>
    <col min="12" max="12" width="16.28515625" style="9" bestFit="1" customWidth="1"/>
    <col min="13" max="13" width="7.7109375" style="9" bestFit="1" customWidth="1"/>
    <col min="14" max="14" width="5.42578125" style="9" customWidth="1"/>
    <col min="15" max="15" width="37.42578125" style="9" bestFit="1" customWidth="1"/>
    <col min="16" max="16" width="12.42578125" style="10" customWidth="1"/>
    <col min="17" max="18" width="9.140625" style="10" customWidth="1"/>
    <col min="19" max="19" width="12.42578125" style="10" customWidth="1"/>
    <col min="20" max="21" width="9.140625" style="10" customWidth="1"/>
    <col min="22" max="22" width="9.140625" style="8" customWidth="1"/>
    <col min="23" max="23" width="9.140625" style="8"/>
    <col min="24" max="24" width="11.5703125" style="8" bestFit="1" customWidth="1"/>
    <col min="25" max="25" width="12.28515625" style="8" bestFit="1" customWidth="1"/>
    <col min="26" max="26" width="14.28515625" style="8" bestFit="1" customWidth="1"/>
    <col min="27" max="27" width="12.5703125" style="8" bestFit="1" customWidth="1"/>
    <col min="28" max="28" width="9.140625" style="8"/>
    <col min="29" max="30" width="10" style="8" bestFit="1" customWidth="1"/>
    <col min="31" max="16384" width="9.140625" style="8"/>
  </cols>
  <sheetData>
    <row r="2" spans="2:37" s="14" customFormat="1" ht="15.75" x14ac:dyDescent="0.25">
      <c r="B2" s="12" t="s">
        <v>27</v>
      </c>
      <c r="C2" s="11"/>
      <c r="D2" s="11"/>
      <c r="E2" s="11"/>
      <c r="F2" s="11"/>
      <c r="G2" s="11"/>
      <c r="H2" s="11"/>
      <c r="I2" s="11"/>
      <c r="J2" s="11"/>
      <c r="K2" s="11"/>
      <c r="L2" s="11"/>
      <c r="M2" s="11"/>
      <c r="N2" s="11"/>
      <c r="O2" s="11"/>
      <c r="P2" s="11"/>
      <c r="Q2" s="11"/>
      <c r="R2" s="11"/>
      <c r="S2" s="11"/>
      <c r="T2" s="11"/>
      <c r="U2" s="11"/>
      <c r="V2" s="12"/>
      <c r="W2" s="13"/>
      <c r="X2" s="13"/>
      <c r="Y2" s="13"/>
      <c r="Z2" s="13"/>
      <c r="AA2" s="13"/>
      <c r="AB2" s="13"/>
      <c r="AC2" s="13"/>
      <c r="AD2" s="13"/>
      <c r="AE2" s="13"/>
      <c r="AF2" s="13"/>
      <c r="AG2" s="13"/>
      <c r="AH2" s="13"/>
      <c r="AI2" s="13"/>
      <c r="AJ2" s="13"/>
      <c r="AK2" s="13"/>
    </row>
    <row r="3" spans="2:37" x14ac:dyDescent="0.25">
      <c r="B3" s="116" t="s">
        <v>28</v>
      </c>
      <c r="C3" s="2">
        <f>'ROI Calculator'!C35</f>
        <v>58000</v>
      </c>
      <c r="D3" s="15"/>
      <c r="E3" s="117">
        <v>1</v>
      </c>
      <c r="F3" s="118"/>
      <c r="G3" s="87">
        <f>Results!C8</f>
        <v>1</v>
      </c>
      <c r="H3" s="16"/>
      <c r="I3" s="16"/>
      <c r="J3" s="87">
        <f>Results!C9</f>
        <v>0</v>
      </c>
      <c r="K3" s="16"/>
      <c r="L3" s="16"/>
      <c r="M3" s="16"/>
      <c r="N3" s="17"/>
      <c r="O3" s="17"/>
      <c r="P3" s="17"/>
      <c r="Q3" s="17"/>
      <c r="R3" s="17"/>
      <c r="S3" s="17"/>
      <c r="T3" s="18"/>
      <c r="U3" s="9"/>
      <c r="V3" s="9"/>
      <c r="W3" s="9"/>
      <c r="X3" s="9"/>
      <c r="Y3" s="9"/>
      <c r="Z3" s="18"/>
      <c r="AA3" s="18"/>
      <c r="AB3" s="18"/>
      <c r="AC3" s="18"/>
      <c r="AD3" s="18"/>
      <c r="AE3" s="18"/>
      <c r="AF3" s="18"/>
      <c r="AG3" s="18"/>
      <c r="AH3" s="18"/>
      <c r="AI3" s="18"/>
    </row>
    <row r="4" spans="2:37" x14ac:dyDescent="0.25">
      <c r="B4" s="116" t="s">
        <v>7</v>
      </c>
      <c r="C4" s="2">
        <f>'ROI Calculator'!C9</f>
        <v>110</v>
      </c>
      <c r="D4" s="19"/>
      <c r="E4" s="118"/>
      <c r="F4" s="118"/>
      <c r="G4" s="16"/>
      <c r="H4" s="16"/>
      <c r="I4" s="16"/>
      <c r="J4" s="16"/>
      <c r="K4" s="16"/>
      <c r="L4" s="16"/>
      <c r="M4" s="16"/>
      <c r="N4" s="16"/>
      <c r="O4" s="17"/>
      <c r="P4" s="17"/>
      <c r="Q4" s="17"/>
      <c r="R4" s="17"/>
      <c r="S4" s="17"/>
      <c r="T4" s="17"/>
      <c r="U4" s="18"/>
      <c r="V4" s="9"/>
      <c r="W4" s="9"/>
      <c r="X4" s="9"/>
      <c r="Y4" s="9"/>
      <c r="Z4" s="9"/>
      <c r="AA4" s="18"/>
      <c r="AB4" s="18"/>
      <c r="AC4" s="18"/>
      <c r="AD4" s="18"/>
      <c r="AE4" s="18"/>
      <c r="AF4" s="18"/>
      <c r="AG4" s="18"/>
      <c r="AH4" s="18"/>
      <c r="AI4" s="18"/>
      <c r="AJ4" s="18"/>
    </row>
    <row r="5" spans="2:37" x14ac:dyDescent="0.25">
      <c r="B5" s="116" t="s">
        <v>8</v>
      </c>
      <c r="C5" s="2">
        <f>'ROI Calculator'!C10</f>
        <v>90</v>
      </c>
      <c r="D5" s="15"/>
      <c r="E5" s="119" t="s">
        <v>54</v>
      </c>
      <c r="F5" s="120" t="s">
        <v>57</v>
      </c>
      <c r="G5" s="22" t="s">
        <v>54</v>
      </c>
      <c r="H5" s="20" t="s">
        <v>57</v>
      </c>
      <c r="I5" s="21"/>
      <c r="J5" s="20" t="s">
        <v>13</v>
      </c>
      <c r="K5" s="21"/>
      <c r="L5" s="20" t="s">
        <v>53</v>
      </c>
      <c r="M5" s="16"/>
      <c r="N5" s="16"/>
      <c r="O5" s="17"/>
      <c r="P5" s="17"/>
      <c r="Q5" s="17"/>
      <c r="R5" s="17"/>
      <c r="S5" s="17"/>
      <c r="T5" s="17"/>
      <c r="U5" s="18"/>
      <c r="AF5" s="18"/>
      <c r="AG5" s="18"/>
      <c r="AH5" s="18"/>
      <c r="AI5" s="18"/>
      <c r="AJ5" s="18"/>
    </row>
    <row r="6" spans="2:37" x14ac:dyDescent="0.25">
      <c r="B6" s="116" t="s">
        <v>17</v>
      </c>
      <c r="C6" s="2">
        <f>'ROI Calculator'!C11</f>
        <v>40</v>
      </c>
      <c r="D6" s="16" t="s">
        <v>32</v>
      </c>
      <c r="E6" s="121">
        <f>($C$5*($C$7*E3)*$C$4)</f>
        <v>198000</v>
      </c>
      <c r="F6" s="121">
        <f>($C$5*($C$6*E3)*$C$4)</f>
        <v>396000</v>
      </c>
      <c r="G6" s="23">
        <f>($C$5*($C$7*G3)*$C$4)</f>
        <v>198000</v>
      </c>
      <c r="H6" s="23">
        <f>($C$5*($C$6*G3)*$C$4)</f>
        <v>396000</v>
      </c>
      <c r="I6" s="16"/>
      <c r="J6" s="23">
        <f>($C$4*$C$5*($C$7*J3))</f>
        <v>0</v>
      </c>
      <c r="K6" s="16"/>
      <c r="L6" s="23">
        <f>($C$4*($C$6*J3)*$C$5)</f>
        <v>0</v>
      </c>
      <c r="M6" s="16"/>
      <c r="N6" s="16"/>
      <c r="O6" s="24"/>
      <c r="P6" s="17"/>
      <c r="Q6" s="24"/>
      <c r="R6" s="17"/>
      <c r="S6" s="25"/>
      <c r="T6" s="24"/>
      <c r="U6" s="18"/>
      <c r="AF6" s="18"/>
      <c r="AG6" s="18"/>
      <c r="AH6" s="18"/>
      <c r="AI6" s="18"/>
      <c r="AJ6" s="18"/>
    </row>
    <row r="7" spans="2:37" x14ac:dyDescent="0.25">
      <c r="B7" s="116" t="s">
        <v>5</v>
      </c>
      <c r="C7" s="2">
        <f>'ROI Calculator'!C12</f>
        <v>20</v>
      </c>
      <c r="D7" s="16" t="s">
        <v>31</v>
      </c>
      <c r="E7" s="122">
        <f>(C4*C12)*C9</f>
        <v>2090</v>
      </c>
      <c r="F7" s="122">
        <f>(C4*C13)*C9</f>
        <v>4180</v>
      </c>
      <c r="G7" s="26">
        <f>(C4*C12)*C9</f>
        <v>2090</v>
      </c>
      <c r="H7" s="26">
        <f>(C4*C13)*C9</f>
        <v>4180</v>
      </c>
      <c r="I7" s="16"/>
      <c r="J7" s="23">
        <f>($C$11*$C$18*$C$4)</f>
        <v>263.3298850574713</v>
      </c>
      <c r="K7" s="16"/>
      <c r="L7" s="23">
        <f>($C$11*$C$19*$C$4)</f>
        <v>1579.9793103448276</v>
      </c>
      <c r="M7" s="16"/>
      <c r="N7" s="16"/>
      <c r="O7" s="24"/>
      <c r="P7" s="17"/>
      <c r="Q7" s="17"/>
      <c r="R7" s="24"/>
      <c r="S7" s="17"/>
      <c r="T7" s="27"/>
      <c r="U7" s="18"/>
      <c r="AF7" s="18"/>
      <c r="AG7" s="18"/>
      <c r="AH7" s="18"/>
      <c r="AI7" s="18"/>
      <c r="AJ7" s="18"/>
    </row>
    <row r="8" spans="2:37" x14ac:dyDescent="0.25">
      <c r="B8" s="116" t="s">
        <v>9</v>
      </c>
      <c r="C8" s="2">
        <f>'ROI Calculator'!C16</f>
        <v>0.15</v>
      </c>
      <c r="D8" s="16" t="s">
        <v>11</v>
      </c>
      <c r="E8" s="121">
        <f>E7*(C7*E3)</f>
        <v>41800</v>
      </c>
      <c r="F8" s="121">
        <f>F7*(C6*E3)</f>
        <v>167200</v>
      </c>
      <c r="G8" s="23">
        <f>G7*(C7*G3)</f>
        <v>41800</v>
      </c>
      <c r="H8" s="23">
        <f>H7*(C6*G3)</f>
        <v>167200</v>
      </c>
      <c r="I8" s="16"/>
      <c r="J8" s="26">
        <f>+J7*(C7*J3)</f>
        <v>0</v>
      </c>
      <c r="K8" s="16"/>
      <c r="L8" s="23">
        <f>+L7*(C6*J3)</f>
        <v>0</v>
      </c>
      <c r="M8" s="16"/>
      <c r="N8" s="16"/>
      <c r="O8" s="24"/>
      <c r="P8" s="17"/>
      <c r="Q8" s="17"/>
      <c r="R8" s="24"/>
      <c r="S8" s="17"/>
      <c r="T8" s="27"/>
      <c r="U8" s="18"/>
      <c r="AF8" s="18"/>
      <c r="AG8" s="18"/>
      <c r="AH8" s="18"/>
      <c r="AI8" s="18"/>
      <c r="AJ8" s="18"/>
    </row>
    <row r="9" spans="2:37" x14ac:dyDescent="0.25">
      <c r="B9" s="116" t="s">
        <v>1</v>
      </c>
      <c r="C9" s="2">
        <f>'ROI Calculator'!C17</f>
        <v>76</v>
      </c>
      <c r="D9" s="16" t="s">
        <v>33</v>
      </c>
      <c r="E9" s="122">
        <f>+E6-E8</f>
        <v>156200</v>
      </c>
      <c r="F9" s="122">
        <f>+F6-F8</f>
        <v>228800</v>
      </c>
      <c r="G9" s="26">
        <f>+G6-G8</f>
        <v>156200</v>
      </c>
      <c r="H9" s="26">
        <f>+H6-H8</f>
        <v>228800</v>
      </c>
      <c r="I9" s="16"/>
      <c r="J9" s="26">
        <f>+J6-J8</f>
        <v>0</v>
      </c>
      <c r="K9" s="16"/>
      <c r="L9" s="23">
        <f>+L6-L8</f>
        <v>0</v>
      </c>
      <c r="M9" s="16"/>
      <c r="N9" s="16"/>
      <c r="O9" s="24"/>
      <c r="P9" s="17"/>
      <c r="Q9" s="17"/>
      <c r="R9" s="24"/>
      <c r="S9" s="17"/>
      <c r="T9" s="27"/>
      <c r="U9" s="18"/>
      <c r="AF9" s="18"/>
      <c r="AG9" s="18"/>
      <c r="AH9" s="18"/>
      <c r="AI9" s="18"/>
      <c r="AJ9" s="18"/>
    </row>
    <row r="10" spans="2:37" x14ac:dyDescent="0.25">
      <c r="B10" s="116" t="s">
        <v>0</v>
      </c>
      <c r="C10" s="4">
        <f>'ROI Calculator'!C18</f>
        <v>8.3999999999999995E-3</v>
      </c>
      <c r="D10" s="16" t="s">
        <v>12</v>
      </c>
      <c r="E10" s="122">
        <f>+E6*($C$8)</f>
        <v>29700</v>
      </c>
      <c r="F10" s="122">
        <f>+F6*($C$8)</f>
        <v>59400</v>
      </c>
      <c r="G10" s="26">
        <f>+G6*($C$8)</f>
        <v>29700</v>
      </c>
      <c r="H10" s="26">
        <f>+H6*($C$8)</f>
        <v>59400</v>
      </c>
      <c r="I10" s="16"/>
      <c r="J10" s="26">
        <f>+J6*($C$8)</f>
        <v>0</v>
      </c>
      <c r="K10" s="16"/>
      <c r="L10" s="23">
        <f>+L6*($C$8)</f>
        <v>0</v>
      </c>
      <c r="M10" s="16"/>
      <c r="N10" s="16"/>
      <c r="O10" s="24"/>
      <c r="P10" s="17"/>
      <c r="Q10" s="17"/>
      <c r="R10" s="24"/>
      <c r="S10" s="17"/>
      <c r="T10" s="27"/>
      <c r="U10" s="18"/>
      <c r="AF10" s="18"/>
      <c r="AG10" s="18"/>
      <c r="AH10" s="18"/>
      <c r="AI10" s="18"/>
      <c r="AJ10" s="18"/>
    </row>
    <row r="11" spans="2:37" x14ac:dyDescent="0.25">
      <c r="B11" s="116" t="s">
        <v>10</v>
      </c>
      <c r="C11" s="5">
        <f>'ROI Calculator'!C21</f>
        <v>9.5756321839080463E-2</v>
      </c>
      <c r="D11" s="16" t="s">
        <v>102</v>
      </c>
      <c r="E11" s="118"/>
      <c r="F11" s="118"/>
      <c r="G11" s="16">
        <f>G10/C7</f>
        <v>1485</v>
      </c>
      <c r="H11" s="16">
        <f>H10/C6</f>
        <v>1485</v>
      </c>
      <c r="I11" s="16"/>
      <c r="J11" s="23">
        <f>J10/C7</f>
        <v>0</v>
      </c>
      <c r="K11" s="16"/>
      <c r="L11" s="23">
        <f>L10/C6</f>
        <v>0</v>
      </c>
      <c r="M11" s="16"/>
      <c r="N11" s="16"/>
      <c r="O11" s="24"/>
      <c r="P11" s="17"/>
      <c r="Q11" s="17"/>
      <c r="R11" s="24"/>
      <c r="S11" s="17"/>
      <c r="T11" s="27"/>
      <c r="U11" s="18"/>
      <c r="AF11" s="18"/>
      <c r="AG11" s="18"/>
      <c r="AH11" s="18"/>
      <c r="AI11" s="18"/>
      <c r="AJ11" s="18"/>
    </row>
    <row r="12" spans="2:37" x14ac:dyDescent="0.25">
      <c r="B12" s="116" t="s">
        <v>56</v>
      </c>
      <c r="C12" s="5">
        <f>'ROI Calculator'!C26</f>
        <v>0.25</v>
      </c>
      <c r="D12" s="16" t="s">
        <v>34</v>
      </c>
      <c r="E12" s="123">
        <f>+E6-E8-E10</f>
        <v>126500</v>
      </c>
      <c r="F12" s="123">
        <f>+F6-F8-F10</f>
        <v>169400</v>
      </c>
      <c r="G12" s="29">
        <f>+G6-G8-G10</f>
        <v>126500</v>
      </c>
      <c r="H12" s="29">
        <f>+H6-H8-H10</f>
        <v>169400</v>
      </c>
      <c r="I12" s="22"/>
      <c r="J12" s="29">
        <f>+J6-J8-J10</f>
        <v>0</v>
      </c>
      <c r="K12" s="22"/>
      <c r="L12" s="29">
        <f>+L6-L8-L10</f>
        <v>0</v>
      </c>
      <c r="M12" s="16"/>
      <c r="N12" s="16"/>
      <c r="O12" s="17"/>
      <c r="P12" s="17"/>
      <c r="Q12" s="17"/>
      <c r="R12" s="17"/>
      <c r="S12" s="17"/>
      <c r="T12" s="17"/>
      <c r="U12" s="18"/>
      <c r="AF12" s="18"/>
      <c r="AG12" s="18"/>
      <c r="AH12" s="18"/>
      <c r="AI12" s="18"/>
      <c r="AJ12" s="18"/>
    </row>
    <row r="13" spans="2:37" x14ac:dyDescent="0.25">
      <c r="B13" s="116" t="s">
        <v>55</v>
      </c>
      <c r="C13" s="3">
        <f>'ROI Calculator'!C27</f>
        <v>0.5</v>
      </c>
      <c r="D13" s="16"/>
      <c r="E13" s="123"/>
      <c r="F13" s="123"/>
      <c r="G13" s="29"/>
      <c r="H13" s="29"/>
      <c r="I13" s="22"/>
      <c r="J13" s="29"/>
      <c r="K13" s="22"/>
      <c r="L13" s="29"/>
      <c r="M13" s="16"/>
      <c r="N13" s="16"/>
      <c r="O13" s="17"/>
      <c r="P13" s="17"/>
      <c r="Q13" s="17"/>
      <c r="R13" s="17"/>
      <c r="S13" s="17"/>
      <c r="T13" s="17"/>
      <c r="U13" s="18"/>
      <c r="AF13" s="18"/>
      <c r="AG13" s="18"/>
      <c r="AH13" s="18"/>
      <c r="AI13" s="18"/>
      <c r="AJ13" s="18"/>
    </row>
    <row r="14" spans="2:37" x14ac:dyDescent="0.25">
      <c r="B14" s="116"/>
      <c r="C14" s="3"/>
      <c r="D14" s="16" t="s">
        <v>16</v>
      </c>
      <c r="E14" s="123">
        <f>+E7</f>
        <v>2090</v>
      </c>
      <c r="F14" s="123">
        <f>+F7</f>
        <v>4180</v>
      </c>
      <c r="G14" s="29">
        <f>+G7</f>
        <v>2090</v>
      </c>
      <c r="H14" s="29">
        <f>+H7</f>
        <v>4180</v>
      </c>
      <c r="I14" s="16"/>
      <c r="J14" s="29">
        <f>+J7</f>
        <v>263.3298850574713</v>
      </c>
      <c r="K14" s="16"/>
      <c r="L14" s="29">
        <f>+L7</f>
        <v>1579.9793103448276</v>
      </c>
      <c r="M14" s="16"/>
      <c r="N14" s="16"/>
      <c r="O14" s="17"/>
      <c r="P14" s="17"/>
      <c r="Q14" s="17"/>
      <c r="R14" s="17"/>
      <c r="S14" s="17"/>
      <c r="T14" s="17"/>
      <c r="U14" s="18"/>
      <c r="AF14" s="18"/>
      <c r="AG14" s="18"/>
      <c r="AH14" s="18"/>
      <c r="AI14" s="18"/>
      <c r="AJ14" s="18"/>
    </row>
    <row r="15" spans="2:37" x14ac:dyDescent="0.25">
      <c r="B15" s="116"/>
      <c r="C15" s="3"/>
      <c r="D15" s="16" t="s">
        <v>15</v>
      </c>
      <c r="E15" s="123">
        <f>+E12/($C$7)</f>
        <v>6325</v>
      </c>
      <c r="F15" s="123">
        <f>+F12/($C$6)</f>
        <v>4235</v>
      </c>
      <c r="G15" s="29">
        <f>+G12/($C$7)</f>
        <v>6325</v>
      </c>
      <c r="H15" s="29">
        <f>+H12/($C$6)</f>
        <v>4235</v>
      </c>
      <c r="I15" s="16"/>
      <c r="J15" s="29">
        <f>+J12/($C$7)</f>
        <v>0</v>
      </c>
      <c r="K15" s="16"/>
      <c r="L15" s="29">
        <f>+L12/($C$6)</f>
        <v>0</v>
      </c>
      <c r="M15" s="16"/>
      <c r="N15" s="16"/>
      <c r="O15" s="17"/>
      <c r="P15" s="17"/>
      <c r="Q15" s="17"/>
      <c r="R15" s="17"/>
      <c r="S15" s="17"/>
      <c r="T15" s="17"/>
      <c r="U15" s="18"/>
      <c r="AF15" s="18"/>
      <c r="AG15" s="18"/>
      <c r="AH15" s="18"/>
      <c r="AI15" s="18"/>
      <c r="AJ15" s="18"/>
    </row>
    <row r="16" spans="2:37" x14ac:dyDescent="0.25">
      <c r="B16" s="116"/>
      <c r="C16" s="3"/>
      <c r="D16" s="16" t="s">
        <v>35</v>
      </c>
      <c r="E16" s="118"/>
      <c r="F16" s="124"/>
      <c r="G16" s="16"/>
      <c r="H16" s="30"/>
      <c r="I16" s="30"/>
      <c r="J16" s="16"/>
      <c r="K16" s="31" t="e">
        <f>+$C$3/J15</f>
        <v>#DIV/0!</v>
      </c>
      <c r="L16" s="16"/>
      <c r="M16" s="31" t="e">
        <f>+$C$3/L15</f>
        <v>#DIV/0!</v>
      </c>
      <c r="N16" s="16"/>
      <c r="O16" s="24"/>
      <c r="P16" s="17"/>
      <c r="Q16" s="17"/>
      <c r="R16" s="32"/>
      <c r="S16" s="17"/>
      <c r="T16" s="25"/>
      <c r="U16" s="18"/>
      <c r="AF16" s="18"/>
      <c r="AG16" s="18"/>
      <c r="AH16" s="18"/>
      <c r="AI16" s="18"/>
      <c r="AJ16" s="18"/>
    </row>
    <row r="17" spans="1:37" ht="15.75" x14ac:dyDescent="0.25">
      <c r="B17" s="116" t="s">
        <v>6</v>
      </c>
      <c r="C17" s="6">
        <v>2.4</v>
      </c>
      <c r="D17" s="28"/>
      <c r="E17" s="125">
        <f>(C6*E3)*E7</f>
        <v>83600</v>
      </c>
      <c r="F17" s="125">
        <f>(C6*E3)*F7</f>
        <v>167200</v>
      </c>
      <c r="G17" s="104">
        <f>(C6*G3)*G7</f>
        <v>83600</v>
      </c>
      <c r="H17" s="104">
        <f>(C6*G3)*H7</f>
        <v>167200</v>
      </c>
      <c r="I17" s="33"/>
      <c r="J17" s="29">
        <f>+J15-G15</f>
        <v>-6325</v>
      </c>
      <c r="K17" s="31">
        <f>+C3/J17</f>
        <v>-9.1699604743083007</v>
      </c>
      <c r="L17" s="29">
        <f>+L15-H15</f>
        <v>-4235</v>
      </c>
      <c r="M17" s="31">
        <f>+C3/L17</f>
        <v>-13.695395513577331</v>
      </c>
      <c r="N17" s="16"/>
      <c r="O17" s="24"/>
      <c r="P17" s="17"/>
      <c r="Q17" s="17"/>
      <c r="R17" s="32"/>
      <c r="S17" s="17"/>
      <c r="T17" s="25"/>
      <c r="U17" s="18"/>
      <c r="AF17" s="18"/>
      <c r="AG17" s="18"/>
      <c r="AH17" s="18"/>
      <c r="AI17" s="18"/>
      <c r="AJ17" s="18"/>
    </row>
    <row r="18" spans="1:37" x14ac:dyDescent="0.25">
      <c r="B18" s="116" t="s">
        <v>3</v>
      </c>
      <c r="C18" s="3">
        <f>'ROI Calculator'!C30</f>
        <v>25</v>
      </c>
      <c r="D18" s="18"/>
      <c r="E18" s="22"/>
      <c r="F18" s="16"/>
      <c r="G18" s="16"/>
      <c r="H18" s="16"/>
      <c r="I18" s="16"/>
      <c r="J18" s="29"/>
      <c r="K18" s="31"/>
      <c r="L18" s="29"/>
      <c r="M18" s="31" t="e">
        <f>+C3/L18</f>
        <v>#DIV/0!</v>
      </c>
      <c r="N18" s="16"/>
      <c r="O18" s="24"/>
      <c r="P18" s="17"/>
      <c r="Q18" s="17"/>
      <c r="R18" s="32"/>
      <c r="S18" s="17"/>
      <c r="T18" s="25"/>
      <c r="U18" s="18"/>
      <c r="AF18" s="18"/>
      <c r="AG18" s="18"/>
      <c r="AH18" s="18"/>
      <c r="AI18" s="18"/>
      <c r="AJ18" s="18"/>
    </row>
    <row r="19" spans="1:37" x14ac:dyDescent="0.25">
      <c r="B19" s="116" t="s">
        <v>4</v>
      </c>
      <c r="C19" s="3">
        <f>'ROI Calculator'!C31</f>
        <v>150</v>
      </c>
      <c r="D19" s="18"/>
      <c r="E19" s="16"/>
      <c r="F19" s="16"/>
      <c r="H19" s="105"/>
      <c r="I19" s="16"/>
      <c r="J19" s="18"/>
      <c r="K19" s="23"/>
      <c r="L19" s="16"/>
      <c r="M19" s="16"/>
      <c r="N19" s="24"/>
      <c r="O19" s="17"/>
      <c r="P19" s="35"/>
      <c r="Q19" s="32"/>
      <c r="R19" s="17"/>
      <c r="S19" s="25"/>
      <c r="T19" s="18"/>
      <c r="U19" s="8"/>
      <c r="AE19" s="18"/>
      <c r="AF19" s="18"/>
      <c r="AG19" s="18"/>
      <c r="AH19" s="18"/>
      <c r="AI19" s="18"/>
    </row>
    <row r="20" spans="1:37" ht="15.75" x14ac:dyDescent="0.25">
      <c r="B20" s="34"/>
      <c r="D20" s="18"/>
      <c r="E20" s="16"/>
      <c r="F20" s="33"/>
      <c r="G20" s="16"/>
      <c r="H20" s="16"/>
      <c r="I20" s="16"/>
      <c r="J20" s="18" t="s">
        <v>98</v>
      </c>
      <c r="K20" s="18"/>
      <c r="L20" s="18" t="s">
        <v>99</v>
      </c>
      <c r="M20" s="23"/>
      <c r="N20" s="16"/>
      <c r="O20" s="16"/>
      <c r="P20" s="24"/>
      <c r="Q20" s="17"/>
      <c r="R20" s="17"/>
      <c r="S20" s="32"/>
      <c r="T20" s="17"/>
      <c r="U20" s="25"/>
      <c r="V20" s="18"/>
      <c r="AG20" s="18"/>
      <c r="AH20" s="18"/>
      <c r="AI20" s="18"/>
      <c r="AJ20" s="18"/>
      <c r="AK20" s="18"/>
    </row>
    <row r="21" spans="1:37" x14ac:dyDescent="0.25">
      <c r="A21" s="288" t="s">
        <v>72</v>
      </c>
      <c r="B21" s="288"/>
      <c r="C21" s="288"/>
      <c r="D21" s="288"/>
      <c r="E21" s="288"/>
      <c r="F21" s="288"/>
      <c r="G21" s="288"/>
      <c r="H21" s="289" t="s">
        <v>30</v>
      </c>
      <c r="I21" s="289"/>
      <c r="J21" s="110">
        <f>G7-J7</f>
        <v>1826.6701149425287</v>
      </c>
      <c r="K21" s="110"/>
      <c r="L21" s="110">
        <f>H7-L7</f>
        <v>2600.0206896551726</v>
      </c>
      <c r="M21" s="23"/>
      <c r="N21" s="16"/>
      <c r="O21" s="16"/>
      <c r="P21" s="24"/>
      <c r="Q21" s="17"/>
      <c r="R21" s="17"/>
      <c r="S21" s="32"/>
      <c r="T21" s="17"/>
      <c r="U21" s="25"/>
      <c r="V21" s="18"/>
      <c r="AG21" s="18"/>
      <c r="AH21" s="18"/>
      <c r="AI21" s="18"/>
      <c r="AJ21" s="18"/>
      <c r="AK21" s="18"/>
    </row>
    <row r="22" spans="1:37" ht="15.75" x14ac:dyDescent="0.25">
      <c r="A22" s="74"/>
      <c r="B22" s="75" t="s">
        <v>63</v>
      </c>
      <c r="C22" s="74" t="s">
        <v>64</v>
      </c>
      <c r="D22" s="76"/>
      <c r="E22" s="77"/>
      <c r="F22" s="78"/>
      <c r="G22" s="77"/>
      <c r="H22" s="289" t="s">
        <v>44</v>
      </c>
      <c r="I22" s="289"/>
      <c r="J22" s="106">
        <f>Sidewalks!G7-Sidewalks!J7</f>
        <v>486.06091954022986</v>
      </c>
      <c r="K22" s="106"/>
      <c r="L22" s="106">
        <f>Sidewalks!H7-Sidewalks!L7</f>
        <v>541.74367816091956</v>
      </c>
      <c r="M22" s="23"/>
      <c r="N22" s="16"/>
      <c r="O22" s="16"/>
      <c r="P22" s="24"/>
      <c r="Q22" s="17"/>
      <c r="R22" s="17"/>
      <c r="S22" s="32"/>
      <c r="T22" s="17"/>
      <c r="U22" s="25"/>
      <c r="V22" s="18"/>
      <c r="AG22" s="18"/>
      <c r="AH22" s="18"/>
      <c r="AI22" s="18"/>
      <c r="AJ22" s="18"/>
      <c r="AK22" s="18"/>
    </row>
    <row r="23" spans="1:37" ht="15.75" x14ac:dyDescent="0.25">
      <c r="A23" s="74"/>
      <c r="B23" s="79">
        <f>COUNT(B30:B179)</f>
        <v>40</v>
      </c>
      <c r="C23" s="74"/>
      <c r="D23" s="74"/>
      <c r="E23" s="77"/>
      <c r="F23" s="78"/>
      <c r="G23" s="77"/>
      <c r="H23" s="16"/>
      <c r="I23" s="16"/>
      <c r="J23" s="106"/>
      <c r="K23" s="106"/>
      <c r="L23" s="106"/>
      <c r="M23" s="23"/>
      <c r="N23" s="16"/>
      <c r="O23" s="16"/>
      <c r="P23" s="24"/>
      <c r="Q23" s="17"/>
      <c r="R23" s="17"/>
      <c r="S23" s="32"/>
      <c r="T23" s="17"/>
      <c r="U23" s="25"/>
      <c r="V23" s="18"/>
      <c r="AG23" s="18"/>
      <c r="AH23" s="18"/>
      <c r="AI23" s="18"/>
      <c r="AJ23" s="18"/>
      <c r="AK23" s="18"/>
    </row>
    <row r="24" spans="1:37" ht="15.75" x14ac:dyDescent="0.25">
      <c r="A24" s="74"/>
      <c r="B24" s="74" t="e">
        <f ca="1">OFFSET($B$30,,,$B$23)</f>
        <v>#VALUE!</v>
      </c>
      <c r="C24" s="74" t="e">
        <f ca="1">OFFSET($C$30,,,$B$23)</f>
        <v>#VALUE!</v>
      </c>
      <c r="D24" s="76" t="e">
        <f ca="1">OFFSET($D$30,,,$B$23)</f>
        <v>#VALUE!</v>
      </c>
      <c r="E24" s="77"/>
      <c r="F24" s="78"/>
      <c r="G24" s="76" t="e">
        <f ca="1">OFFSET($G$30,,,$B$23)</f>
        <v>#VALUE!</v>
      </c>
      <c r="H24" s="289" t="s">
        <v>104</v>
      </c>
      <c r="I24" s="289"/>
      <c r="J24" s="289"/>
      <c r="K24" s="289"/>
      <c r="L24" s="289"/>
      <c r="M24" s="23"/>
      <c r="N24" s="16"/>
      <c r="O24" s="16"/>
      <c r="P24" s="24"/>
      <c r="Q24" s="17"/>
      <c r="R24" s="17"/>
      <c r="S24" s="32"/>
      <c r="T24" s="17"/>
      <c r="U24" s="25"/>
      <c r="V24" s="18"/>
      <c r="AG24" s="18"/>
      <c r="AH24" s="18"/>
      <c r="AI24" s="18"/>
      <c r="AJ24" s="18"/>
      <c r="AK24" s="18"/>
    </row>
    <row r="25" spans="1:37" x14ac:dyDescent="0.25">
      <c r="A25" s="74"/>
      <c r="B25" s="76"/>
      <c r="C25" s="80" t="s">
        <v>38</v>
      </c>
      <c r="D25" s="80"/>
      <c r="E25" s="80"/>
      <c r="F25" s="80"/>
      <c r="G25" s="76"/>
      <c r="H25" s="289" t="s">
        <v>30</v>
      </c>
      <c r="I25" s="289"/>
      <c r="J25" s="106">
        <f>E8</f>
        <v>41800</v>
      </c>
      <c r="K25" s="106"/>
      <c r="L25" s="106">
        <f>F8</f>
        <v>167200</v>
      </c>
      <c r="M25" s="18"/>
      <c r="N25" s="18"/>
      <c r="O25" s="40"/>
      <c r="P25" s="40"/>
      <c r="Q25" s="17"/>
      <c r="R25" s="17"/>
      <c r="S25" s="32"/>
      <c r="T25" s="17"/>
      <c r="U25" s="25"/>
      <c r="V25" s="18"/>
      <c r="AG25" s="18"/>
      <c r="AH25" s="18"/>
      <c r="AI25" s="18"/>
      <c r="AJ25" s="18"/>
      <c r="AK25" s="18"/>
    </row>
    <row r="26" spans="1:37" x14ac:dyDescent="0.25">
      <c r="A26" s="74"/>
      <c r="B26" s="74"/>
      <c r="C26" s="74" t="s">
        <v>39</v>
      </c>
      <c r="D26" s="76"/>
      <c r="E26" s="76"/>
      <c r="F26" s="74" t="s">
        <v>39</v>
      </c>
      <c r="G26" s="74"/>
      <c r="H26" s="289" t="s">
        <v>44</v>
      </c>
      <c r="I26" s="289"/>
      <c r="J26" s="110">
        <f>Sidewalks!E8</f>
        <v>10200</v>
      </c>
      <c r="K26" s="110"/>
      <c r="L26" s="110">
        <f>Sidewalks!F8</f>
        <v>25500</v>
      </c>
      <c r="M26" s="18"/>
      <c r="N26" s="18"/>
      <c r="O26" s="18"/>
      <c r="P26" s="18"/>
      <c r="Q26" s="17"/>
      <c r="R26" s="17"/>
      <c r="S26" s="32"/>
      <c r="T26" s="17"/>
      <c r="U26" s="25"/>
      <c r="V26" s="18"/>
      <c r="AG26" s="18"/>
      <c r="AH26" s="18"/>
      <c r="AI26" s="18"/>
      <c r="AJ26" s="18"/>
      <c r="AK26" s="18"/>
    </row>
    <row r="27" spans="1:37" x14ac:dyDescent="0.25">
      <c r="A27" s="74"/>
      <c r="B27" s="81">
        <f>C6</f>
        <v>40</v>
      </c>
      <c r="C27" s="76" t="s">
        <v>70</v>
      </c>
      <c r="D27" s="76" t="s">
        <v>66</v>
      </c>
      <c r="E27" s="82">
        <f>(Sidewalks!C7*J3)</f>
        <v>0</v>
      </c>
      <c r="F27" s="76" t="s">
        <v>71</v>
      </c>
      <c r="G27" s="74"/>
      <c r="H27" s="40"/>
      <c r="I27" s="40"/>
      <c r="J27" s="134">
        <f>SUM(J25:J26)</f>
        <v>52000</v>
      </c>
      <c r="K27" s="134"/>
      <c r="L27" s="134">
        <f>SUM(L25:L26)</f>
        <v>192700</v>
      </c>
      <c r="M27" s="18"/>
      <c r="N27" s="18"/>
      <c r="O27" s="18"/>
      <c r="P27" s="18"/>
      <c r="Q27" s="17"/>
      <c r="R27" s="17"/>
      <c r="S27" s="32"/>
      <c r="T27" s="17"/>
      <c r="U27" s="25"/>
      <c r="V27" s="18"/>
      <c r="AG27" s="18"/>
      <c r="AH27" s="18"/>
      <c r="AI27" s="18"/>
      <c r="AJ27" s="18"/>
      <c r="AK27" s="18"/>
    </row>
    <row r="28" spans="1:37" x14ac:dyDescent="0.25">
      <c r="A28" s="74"/>
      <c r="B28" s="74"/>
      <c r="C28" s="85">
        <f>J36</f>
        <v>0</v>
      </c>
      <c r="D28" s="83">
        <f>'ROI Calculator'!C35</f>
        <v>58000</v>
      </c>
      <c r="E28" s="74"/>
      <c r="F28" s="83">
        <f>L36</f>
        <v>0</v>
      </c>
      <c r="G28" s="83">
        <f>C28+F28</f>
        <v>0</v>
      </c>
      <c r="M28" s="18"/>
      <c r="N28" s="18"/>
      <c r="O28" s="18"/>
      <c r="P28" s="18"/>
      <c r="Q28" s="17"/>
      <c r="R28" s="17"/>
      <c r="S28" s="32"/>
      <c r="T28" s="17"/>
      <c r="U28" s="25"/>
      <c r="V28" s="18"/>
      <c r="AG28" s="18"/>
      <c r="AH28" s="18"/>
      <c r="AI28" s="18"/>
      <c r="AJ28" s="18"/>
      <c r="AK28" s="18"/>
    </row>
    <row r="29" spans="1:37" x14ac:dyDescent="0.25">
      <c r="A29" s="74"/>
      <c r="B29" s="74" t="s">
        <v>65</v>
      </c>
      <c r="C29" s="83" t="s">
        <v>68</v>
      </c>
      <c r="D29" s="83" t="s">
        <v>66</v>
      </c>
      <c r="E29" s="74" t="s">
        <v>65</v>
      </c>
      <c r="F29" s="113" t="s">
        <v>97</v>
      </c>
      <c r="G29" s="114" t="s">
        <v>67</v>
      </c>
      <c r="M29" s="18"/>
      <c r="N29" s="18"/>
      <c r="O29" s="18"/>
      <c r="P29" s="18"/>
      <c r="Q29" s="17"/>
      <c r="R29" s="17"/>
      <c r="S29" s="32"/>
      <c r="T29" s="17"/>
      <c r="U29" s="25"/>
      <c r="V29" s="18"/>
      <c r="AG29" s="18"/>
      <c r="AH29" s="18"/>
      <c r="AI29" s="18"/>
      <c r="AJ29" s="18"/>
      <c r="AK29" s="18"/>
    </row>
    <row r="30" spans="1:37" x14ac:dyDescent="0.25">
      <c r="A30" s="74">
        <v>1</v>
      </c>
      <c r="B30" s="81">
        <f>IF(A30&lt;=$B$27,A30,"")</f>
        <v>1</v>
      </c>
      <c r="C30" s="85">
        <f>IF(B30="","",$C$28)</f>
        <v>0</v>
      </c>
      <c r="D30" s="85">
        <f>IF(B30="","",$D$28)</f>
        <v>58000</v>
      </c>
      <c r="E30" s="81" t="str">
        <f>IF(B30&lt;=$E$27,A30,"0")</f>
        <v>0</v>
      </c>
      <c r="F30" s="115">
        <f>IF(E30="","0",$F$28)</f>
        <v>0</v>
      </c>
      <c r="G30" s="115">
        <f>IF(B30="","",C30+F30)</f>
        <v>0</v>
      </c>
      <c r="H30" s="290" t="s">
        <v>30</v>
      </c>
      <c r="I30" s="290"/>
      <c r="J30" s="110">
        <f>G8+J8</f>
        <v>41800</v>
      </c>
      <c r="K30" s="110"/>
      <c r="L30" s="110">
        <f>H8+L8</f>
        <v>167200</v>
      </c>
      <c r="M30" s="18"/>
      <c r="N30" s="18"/>
      <c r="O30" s="18"/>
      <c r="P30" s="18"/>
      <c r="Q30" s="17"/>
      <c r="R30" s="17"/>
      <c r="S30" s="32"/>
      <c r="T30" s="17"/>
      <c r="U30" s="25"/>
      <c r="V30" s="18"/>
      <c r="AG30" s="18"/>
      <c r="AH30" s="18"/>
      <c r="AI30" s="18"/>
      <c r="AJ30" s="18"/>
      <c r="AK30" s="18"/>
    </row>
    <row r="31" spans="1:37" x14ac:dyDescent="0.25">
      <c r="A31" s="74">
        <v>2</v>
      </c>
      <c r="B31" s="81">
        <f t="shared" ref="B31:B94" si="0">IF(A31&lt;=$B$27,A31,"")</f>
        <v>2</v>
      </c>
      <c r="C31" s="85">
        <f t="shared" ref="C31:C94" si="1">IF(B31="","",$C$28)</f>
        <v>0</v>
      </c>
      <c r="D31" s="85">
        <f t="shared" ref="D31:D94" si="2">IF(B31="","",$D$28)</f>
        <v>58000</v>
      </c>
      <c r="E31" s="81" t="str">
        <f t="shared" ref="E31:E94" si="3">IF(B31&lt;=$E$27,A31,"0")</f>
        <v>0</v>
      </c>
      <c r="F31" s="115">
        <f t="shared" ref="F31:F94" si="4">IF(E31="","0",$F$28)</f>
        <v>0</v>
      </c>
      <c r="G31" s="115">
        <f>IF(B31="","",G30+C31+F31)</f>
        <v>0</v>
      </c>
      <c r="H31" s="287" t="s">
        <v>44</v>
      </c>
      <c r="I31" s="287"/>
      <c r="J31" s="110">
        <f>Sidewalks!G8+Sidewalks!J8</f>
        <v>10200</v>
      </c>
      <c r="K31" s="110"/>
      <c r="L31" s="110">
        <f>Sidewalks!H8+Sidewalks!L8</f>
        <v>25500</v>
      </c>
      <c r="M31" s="18"/>
      <c r="N31" s="18"/>
      <c r="O31" s="18"/>
      <c r="P31" s="18"/>
      <c r="Q31" s="17"/>
      <c r="R31" s="17"/>
      <c r="S31" s="32"/>
      <c r="T31" s="17"/>
      <c r="U31" s="25"/>
      <c r="V31" s="18"/>
      <c r="AG31" s="18"/>
      <c r="AH31" s="18"/>
      <c r="AI31" s="18"/>
      <c r="AJ31" s="18"/>
      <c r="AK31" s="18"/>
    </row>
    <row r="32" spans="1:37" x14ac:dyDescent="0.25">
      <c r="A32" s="74">
        <v>3</v>
      </c>
      <c r="B32" s="81">
        <f t="shared" si="0"/>
        <v>3</v>
      </c>
      <c r="C32" s="85">
        <f t="shared" si="1"/>
        <v>0</v>
      </c>
      <c r="D32" s="85">
        <f t="shared" si="2"/>
        <v>58000</v>
      </c>
      <c r="E32" s="81" t="str">
        <f t="shared" si="3"/>
        <v>0</v>
      </c>
      <c r="F32" s="115">
        <f t="shared" si="4"/>
        <v>0</v>
      </c>
      <c r="G32" s="115">
        <f>IF(B32="","",G31+C32+F32)</f>
        <v>0</v>
      </c>
      <c r="H32" s="109"/>
      <c r="I32" s="109"/>
      <c r="J32" s="134">
        <f>SUM(J30:J31)</f>
        <v>52000</v>
      </c>
      <c r="K32" s="134"/>
      <c r="L32" s="134">
        <f>SUM(L30:L31)</f>
        <v>192700</v>
      </c>
      <c r="M32" s="18"/>
      <c r="N32" s="18"/>
      <c r="O32" s="18"/>
      <c r="P32" s="18"/>
      <c r="Q32" s="17"/>
      <c r="R32" s="17"/>
      <c r="S32" s="32"/>
      <c r="T32" s="17"/>
      <c r="U32" s="25"/>
      <c r="V32" s="18"/>
      <c r="AG32" s="18"/>
      <c r="AH32" s="18"/>
      <c r="AI32" s="18"/>
      <c r="AJ32" s="18"/>
      <c r="AK32" s="18"/>
    </row>
    <row r="33" spans="1:37" x14ac:dyDescent="0.25">
      <c r="A33" s="74">
        <v>4</v>
      </c>
      <c r="B33" s="81">
        <f t="shared" si="0"/>
        <v>4</v>
      </c>
      <c r="C33" s="85">
        <f t="shared" si="1"/>
        <v>0</v>
      </c>
      <c r="D33" s="85">
        <f t="shared" si="2"/>
        <v>58000</v>
      </c>
      <c r="E33" s="81" t="str">
        <f t="shared" si="3"/>
        <v>0</v>
      </c>
      <c r="F33" s="115">
        <f t="shared" si="4"/>
        <v>0</v>
      </c>
      <c r="G33" s="115">
        <f>IF(B33="","",G32+C33+F33)</f>
        <v>0</v>
      </c>
      <c r="M33" s="18"/>
      <c r="N33" s="18"/>
      <c r="O33" s="18"/>
      <c r="P33" s="18"/>
      <c r="Q33" s="17"/>
      <c r="R33" s="17"/>
      <c r="S33" s="32"/>
      <c r="T33" s="17"/>
      <c r="U33" s="25"/>
      <c r="V33" s="18"/>
      <c r="AG33" s="18"/>
      <c r="AH33" s="18"/>
      <c r="AI33" s="18"/>
      <c r="AJ33" s="18"/>
      <c r="AK33" s="18"/>
    </row>
    <row r="34" spans="1:37" x14ac:dyDescent="0.25">
      <c r="A34" s="74">
        <v>5</v>
      </c>
      <c r="B34" s="81">
        <f t="shared" si="0"/>
        <v>5</v>
      </c>
      <c r="C34" s="85">
        <f t="shared" si="1"/>
        <v>0</v>
      </c>
      <c r="D34" s="85">
        <f t="shared" si="2"/>
        <v>58000</v>
      </c>
      <c r="E34" s="81" t="str">
        <f t="shared" si="3"/>
        <v>0</v>
      </c>
      <c r="F34" s="115">
        <f t="shared" si="4"/>
        <v>0</v>
      </c>
      <c r="G34" s="115">
        <f t="shared" ref="G34:G97" si="5">IF(B34="","",G33+C34+F34)</f>
        <v>0</v>
      </c>
      <c r="H34" s="107" t="s">
        <v>100</v>
      </c>
      <c r="I34" s="133"/>
      <c r="J34" s="110">
        <f>J27-J32</f>
        <v>0</v>
      </c>
      <c r="K34" s="110"/>
      <c r="L34" s="110">
        <f>L27-L32</f>
        <v>0</v>
      </c>
      <c r="M34" s="18"/>
      <c r="N34" s="18"/>
      <c r="O34" s="18"/>
      <c r="P34" s="18"/>
      <c r="Q34" s="17"/>
      <c r="R34" s="17"/>
      <c r="S34" s="32"/>
      <c r="T34" s="17"/>
      <c r="U34" s="25"/>
      <c r="V34" s="18"/>
      <c r="AG34" s="18"/>
      <c r="AH34" s="18"/>
      <c r="AI34" s="18"/>
      <c r="AJ34" s="18"/>
      <c r="AK34" s="18"/>
    </row>
    <row r="35" spans="1:37" x14ac:dyDescent="0.25">
      <c r="A35" s="74">
        <v>6</v>
      </c>
      <c r="B35" s="81">
        <f t="shared" si="0"/>
        <v>6</v>
      </c>
      <c r="C35" s="85">
        <f t="shared" si="1"/>
        <v>0</v>
      </c>
      <c r="D35" s="85">
        <f t="shared" si="2"/>
        <v>58000</v>
      </c>
      <c r="E35" s="81" t="str">
        <f t="shared" si="3"/>
        <v>0</v>
      </c>
      <c r="F35" s="115">
        <f t="shared" si="4"/>
        <v>0</v>
      </c>
      <c r="G35" s="115">
        <f t="shared" si="5"/>
        <v>0</v>
      </c>
      <c r="H35" s="133"/>
      <c r="I35" s="133"/>
      <c r="J35" s="110"/>
      <c r="K35" s="110"/>
      <c r="L35" s="110"/>
      <c r="M35" s="18"/>
      <c r="N35" s="18"/>
      <c r="O35" s="18"/>
      <c r="P35" s="18"/>
      <c r="Q35" s="17"/>
      <c r="R35" s="35"/>
      <c r="S35" s="32"/>
      <c r="T35" s="17"/>
      <c r="U35" s="25"/>
      <c r="V35" s="18"/>
      <c r="AG35" s="18"/>
      <c r="AH35" s="18"/>
      <c r="AI35" s="18"/>
      <c r="AJ35" s="18"/>
      <c r="AK35" s="18"/>
    </row>
    <row r="36" spans="1:37" ht="13.5" customHeight="1" x14ac:dyDescent="0.25">
      <c r="A36" s="74">
        <v>7</v>
      </c>
      <c r="B36" s="81">
        <f t="shared" si="0"/>
        <v>7</v>
      </c>
      <c r="C36" s="85">
        <f t="shared" si="1"/>
        <v>0</v>
      </c>
      <c r="D36" s="85">
        <f t="shared" si="2"/>
        <v>58000</v>
      </c>
      <c r="E36" s="81" t="str">
        <f t="shared" si="3"/>
        <v>0</v>
      </c>
      <c r="F36" s="115">
        <f t="shared" si="4"/>
        <v>0</v>
      </c>
      <c r="G36" s="115">
        <f t="shared" si="5"/>
        <v>0</v>
      </c>
      <c r="J36" s="110"/>
      <c r="K36" s="110"/>
      <c r="L36" s="112">
        <f>(J34+L34)/C6</f>
        <v>0</v>
      </c>
      <c r="M36" s="18"/>
      <c r="N36" s="18"/>
      <c r="O36" s="18"/>
      <c r="P36" s="18"/>
      <c r="Q36" s="17"/>
      <c r="R36" s="17"/>
      <c r="S36" s="32"/>
      <c r="T36" s="17"/>
      <c r="U36" s="25"/>
      <c r="V36" s="18"/>
      <c r="AG36" s="18"/>
      <c r="AH36" s="18"/>
      <c r="AI36" s="18"/>
      <c r="AJ36" s="18"/>
      <c r="AK36" s="18"/>
    </row>
    <row r="37" spans="1:37" x14ac:dyDescent="0.25">
      <c r="A37" s="74">
        <v>8</v>
      </c>
      <c r="B37" s="81">
        <f t="shared" si="0"/>
        <v>8</v>
      </c>
      <c r="C37" s="85">
        <f t="shared" si="1"/>
        <v>0</v>
      </c>
      <c r="D37" s="85">
        <f t="shared" si="2"/>
        <v>58000</v>
      </c>
      <c r="E37" s="81" t="str">
        <f t="shared" si="3"/>
        <v>0</v>
      </c>
      <c r="F37" s="115">
        <f t="shared" si="4"/>
        <v>0</v>
      </c>
      <c r="G37" s="115">
        <f t="shared" si="5"/>
        <v>0</v>
      </c>
      <c r="H37" s="36"/>
      <c r="I37" s="36"/>
      <c r="J37" s="110"/>
      <c r="K37" s="110"/>
      <c r="L37" s="110"/>
      <c r="M37" s="18"/>
      <c r="N37" s="18"/>
      <c r="O37" s="18"/>
      <c r="P37" s="18"/>
      <c r="Q37" s="17"/>
      <c r="R37" s="17"/>
      <c r="S37" s="32"/>
      <c r="T37" s="17"/>
      <c r="U37" s="25"/>
      <c r="V37" s="18"/>
      <c r="AG37" s="18"/>
      <c r="AH37" s="18"/>
      <c r="AI37" s="18"/>
      <c r="AJ37" s="18"/>
      <c r="AK37" s="18"/>
    </row>
    <row r="38" spans="1:37" x14ac:dyDescent="0.25">
      <c r="A38" s="74">
        <v>9</v>
      </c>
      <c r="B38" s="81">
        <f t="shared" si="0"/>
        <v>9</v>
      </c>
      <c r="C38" s="85">
        <f t="shared" si="1"/>
        <v>0</v>
      </c>
      <c r="D38" s="85">
        <f t="shared" si="2"/>
        <v>58000</v>
      </c>
      <c r="E38" s="81" t="str">
        <f t="shared" si="3"/>
        <v>0</v>
      </c>
      <c r="F38" s="115">
        <f t="shared" si="4"/>
        <v>0</v>
      </c>
      <c r="G38" s="115">
        <f t="shared" si="5"/>
        <v>0</v>
      </c>
      <c r="H38" s="36"/>
      <c r="I38" s="36"/>
      <c r="J38" s="110"/>
      <c r="K38" s="110"/>
      <c r="L38" s="110"/>
      <c r="O38" s="18"/>
      <c r="P38" s="18"/>
      <c r="Q38" s="17"/>
      <c r="R38" s="17"/>
      <c r="S38" s="32"/>
      <c r="T38" s="17"/>
      <c r="U38" s="25"/>
      <c r="V38" s="18"/>
      <c r="AG38" s="18"/>
      <c r="AH38" s="18"/>
      <c r="AI38" s="18"/>
      <c r="AJ38" s="18"/>
      <c r="AK38" s="18"/>
    </row>
    <row r="39" spans="1:37" x14ac:dyDescent="0.25">
      <c r="A39" s="74">
        <v>10</v>
      </c>
      <c r="B39" s="81">
        <f t="shared" si="0"/>
        <v>10</v>
      </c>
      <c r="C39" s="85">
        <f t="shared" si="1"/>
        <v>0</v>
      </c>
      <c r="D39" s="85">
        <f t="shared" si="2"/>
        <v>58000</v>
      </c>
      <c r="E39" s="81" t="str">
        <f t="shared" si="3"/>
        <v>0</v>
      </c>
      <c r="F39" s="115">
        <f t="shared" si="4"/>
        <v>0</v>
      </c>
      <c r="G39" s="115">
        <f t="shared" si="5"/>
        <v>0</v>
      </c>
      <c r="H39" s="36"/>
      <c r="I39" s="36"/>
      <c r="J39" s="110"/>
      <c r="K39" s="110"/>
      <c r="L39" s="110"/>
      <c r="O39" s="18"/>
      <c r="P39" s="18"/>
      <c r="Q39" s="17"/>
      <c r="R39" s="17"/>
      <c r="S39" s="32"/>
      <c r="T39" s="17"/>
      <c r="U39" s="25"/>
      <c r="V39" s="18"/>
      <c r="AG39" s="18"/>
      <c r="AH39" s="18"/>
      <c r="AI39" s="18"/>
      <c r="AJ39" s="18"/>
      <c r="AK39" s="18"/>
    </row>
    <row r="40" spans="1:37" x14ac:dyDescent="0.25">
      <c r="A40" s="74">
        <v>11</v>
      </c>
      <c r="B40" s="81">
        <f t="shared" si="0"/>
        <v>11</v>
      </c>
      <c r="C40" s="85">
        <f t="shared" si="1"/>
        <v>0</v>
      </c>
      <c r="D40" s="85">
        <f t="shared" si="2"/>
        <v>58000</v>
      </c>
      <c r="E40" s="81" t="str">
        <f t="shared" si="3"/>
        <v>0</v>
      </c>
      <c r="F40" s="115">
        <f t="shared" si="4"/>
        <v>0</v>
      </c>
      <c r="G40" s="115">
        <f t="shared" si="5"/>
        <v>0</v>
      </c>
      <c r="I40" s="107"/>
      <c r="O40" s="18"/>
      <c r="P40" s="18"/>
      <c r="Q40" s="17"/>
      <c r="R40" s="17"/>
      <c r="S40" s="32"/>
      <c r="T40" s="17"/>
      <c r="U40" s="25"/>
      <c r="V40" s="18"/>
      <c r="AG40" s="18"/>
      <c r="AH40" s="18"/>
      <c r="AI40" s="18"/>
      <c r="AJ40" s="18"/>
      <c r="AK40" s="18"/>
    </row>
    <row r="41" spans="1:37" x14ac:dyDescent="0.25">
      <c r="A41" s="74">
        <v>12</v>
      </c>
      <c r="B41" s="81">
        <f t="shared" si="0"/>
        <v>12</v>
      </c>
      <c r="C41" s="85">
        <f t="shared" si="1"/>
        <v>0</v>
      </c>
      <c r="D41" s="85">
        <f t="shared" si="2"/>
        <v>58000</v>
      </c>
      <c r="E41" s="81" t="str">
        <f t="shared" si="3"/>
        <v>0</v>
      </c>
      <c r="F41" s="115">
        <f t="shared" si="4"/>
        <v>0</v>
      </c>
      <c r="G41" s="115">
        <f t="shared" si="5"/>
        <v>0</v>
      </c>
      <c r="H41" s="36"/>
      <c r="I41" s="36"/>
      <c r="O41" s="18"/>
      <c r="P41" s="18"/>
      <c r="Q41" s="17"/>
      <c r="R41" s="17"/>
      <c r="S41" s="32"/>
      <c r="T41" s="17"/>
      <c r="U41" s="25"/>
      <c r="V41" s="18"/>
      <c r="AG41" s="18"/>
      <c r="AH41" s="18"/>
      <c r="AI41" s="18"/>
      <c r="AJ41" s="18"/>
      <c r="AK41" s="18"/>
    </row>
    <row r="42" spans="1:37" x14ac:dyDescent="0.25">
      <c r="A42" s="74">
        <v>13</v>
      </c>
      <c r="B42" s="81">
        <f t="shared" si="0"/>
        <v>13</v>
      </c>
      <c r="C42" s="85">
        <f t="shared" si="1"/>
        <v>0</v>
      </c>
      <c r="D42" s="85">
        <f t="shared" si="2"/>
        <v>58000</v>
      </c>
      <c r="E42" s="81" t="str">
        <f t="shared" si="3"/>
        <v>0</v>
      </c>
      <c r="F42" s="115">
        <f t="shared" si="4"/>
        <v>0</v>
      </c>
      <c r="G42" s="115">
        <f t="shared" si="5"/>
        <v>0</v>
      </c>
      <c r="H42" s="36"/>
      <c r="I42" s="36"/>
      <c r="O42" s="18"/>
      <c r="P42" s="18"/>
      <c r="Q42" s="17"/>
      <c r="R42" s="17"/>
      <c r="S42" s="32"/>
      <c r="T42" s="17"/>
      <c r="U42" s="25"/>
      <c r="V42" s="18"/>
      <c r="AG42" s="18"/>
      <c r="AH42" s="18"/>
      <c r="AI42" s="18"/>
      <c r="AJ42" s="18"/>
      <c r="AK42" s="18"/>
    </row>
    <row r="43" spans="1:37" x14ac:dyDescent="0.25">
      <c r="A43" s="74">
        <v>14</v>
      </c>
      <c r="B43" s="81">
        <f t="shared" si="0"/>
        <v>14</v>
      </c>
      <c r="C43" s="85">
        <f t="shared" si="1"/>
        <v>0</v>
      </c>
      <c r="D43" s="85">
        <f t="shared" si="2"/>
        <v>58000</v>
      </c>
      <c r="E43" s="81" t="str">
        <f t="shared" si="3"/>
        <v>0</v>
      </c>
      <c r="F43" s="115">
        <f t="shared" si="4"/>
        <v>0</v>
      </c>
      <c r="G43" s="115">
        <f t="shared" si="5"/>
        <v>0</v>
      </c>
      <c r="H43" s="36"/>
      <c r="I43" s="36"/>
      <c r="J43" s="111"/>
      <c r="K43" s="111"/>
      <c r="L43" s="111"/>
      <c r="O43" s="18"/>
      <c r="P43" s="18"/>
      <c r="Q43" s="17"/>
      <c r="R43" s="17"/>
      <c r="S43" s="32"/>
      <c r="T43" s="17"/>
      <c r="U43" s="25"/>
      <c r="V43" s="18"/>
      <c r="AG43" s="18"/>
      <c r="AH43" s="18"/>
      <c r="AI43" s="18"/>
      <c r="AJ43" s="18"/>
      <c r="AK43" s="18"/>
    </row>
    <row r="44" spans="1:37" x14ac:dyDescent="0.25">
      <c r="A44" s="74">
        <v>15</v>
      </c>
      <c r="B44" s="81">
        <f t="shared" si="0"/>
        <v>15</v>
      </c>
      <c r="C44" s="85">
        <f t="shared" si="1"/>
        <v>0</v>
      </c>
      <c r="D44" s="85">
        <f t="shared" si="2"/>
        <v>58000</v>
      </c>
      <c r="E44" s="81" t="str">
        <f t="shared" si="3"/>
        <v>0</v>
      </c>
      <c r="F44" s="115">
        <f t="shared" si="4"/>
        <v>0</v>
      </c>
      <c r="G44" s="115">
        <f t="shared" si="5"/>
        <v>0</v>
      </c>
      <c r="H44" s="36"/>
      <c r="I44" s="36"/>
      <c r="O44" s="18"/>
      <c r="P44" s="18"/>
      <c r="Q44" s="17"/>
      <c r="R44" s="17"/>
      <c r="S44" s="32"/>
      <c r="T44" s="17"/>
      <c r="U44" s="25"/>
      <c r="V44" s="18"/>
      <c r="AG44" s="18"/>
      <c r="AH44" s="18"/>
      <c r="AI44" s="18"/>
      <c r="AJ44" s="18"/>
      <c r="AK44" s="18"/>
    </row>
    <row r="45" spans="1:37" x14ac:dyDescent="0.25">
      <c r="A45" s="74">
        <v>16</v>
      </c>
      <c r="B45" s="81">
        <f t="shared" si="0"/>
        <v>16</v>
      </c>
      <c r="C45" s="85">
        <f t="shared" si="1"/>
        <v>0</v>
      </c>
      <c r="D45" s="85">
        <f t="shared" si="2"/>
        <v>58000</v>
      </c>
      <c r="E45" s="81" t="str">
        <f t="shared" si="3"/>
        <v>0</v>
      </c>
      <c r="F45" s="115">
        <f t="shared" si="4"/>
        <v>0</v>
      </c>
      <c r="G45" s="115">
        <f t="shared" si="5"/>
        <v>0</v>
      </c>
      <c r="H45" s="36"/>
      <c r="I45" s="36"/>
      <c r="O45" s="18"/>
      <c r="P45" s="18"/>
      <c r="Q45" s="17"/>
      <c r="R45" s="17"/>
      <c r="S45" s="32"/>
      <c r="T45" s="17"/>
      <c r="U45" s="25"/>
      <c r="V45" s="18"/>
      <c r="AG45" s="18"/>
      <c r="AH45" s="18"/>
      <c r="AI45" s="18"/>
      <c r="AJ45" s="18"/>
      <c r="AK45" s="18"/>
    </row>
    <row r="46" spans="1:37" x14ac:dyDescent="0.25">
      <c r="A46" s="74">
        <v>17</v>
      </c>
      <c r="B46" s="81">
        <f t="shared" si="0"/>
        <v>17</v>
      </c>
      <c r="C46" s="85">
        <f t="shared" si="1"/>
        <v>0</v>
      </c>
      <c r="D46" s="85">
        <f t="shared" si="2"/>
        <v>58000</v>
      </c>
      <c r="E46" s="81" t="str">
        <f t="shared" si="3"/>
        <v>0</v>
      </c>
      <c r="F46" s="115">
        <f t="shared" si="4"/>
        <v>0</v>
      </c>
      <c r="G46" s="115">
        <f t="shared" si="5"/>
        <v>0</v>
      </c>
      <c r="H46" s="36"/>
      <c r="I46" s="36"/>
      <c r="O46" s="18"/>
      <c r="P46" s="18"/>
      <c r="Q46" s="17"/>
      <c r="R46" s="17"/>
      <c r="S46" s="32"/>
      <c r="T46" s="17"/>
      <c r="U46" s="25"/>
      <c r="V46" s="18"/>
      <c r="AG46" s="18"/>
      <c r="AH46" s="18"/>
      <c r="AI46" s="18"/>
      <c r="AJ46" s="18"/>
      <c r="AK46" s="18"/>
    </row>
    <row r="47" spans="1:37" x14ac:dyDescent="0.25">
      <c r="A47" s="74">
        <v>18</v>
      </c>
      <c r="B47" s="81">
        <f t="shared" si="0"/>
        <v>18</v>
      </c>
      <c r="C47" s="85">
        <f t="shared" si="1"/>
        <v>0</v>
      </c>
      <c r="D47" s="85">
        <f t="shared" si="2"/>
        <v>58000</v>
      </c>
      <c r="E47" s="81" t="str">
        <f t="shared" si="3"/>
        <v>0</v>
      </c>
      <c r="F47" s="115">
        <f t="shared" si="4"/>
        <v>0</v>
      </c>
      <c r="G47" s="115">
        <f t="shared" si="5"/>
        <v>0</v>
      </c>
      <c r="H47" s="36"/>
      <c r="I47" s="36"/>
      <c r="O47" s="18"/>
      <c r="P47" s="18"/>
      <c r="Q47" s="17"/>
      <c r="R47" s="17"/>
      <c r="S47" s="32"/>
      <c r="T47" s="17"/>
      <c r="U47" s="25"/>
      <c r="V47" s="18"/>
      <c r="AG47" s="18"/>
      <c r="AH47" s="18"/>
      <c r="AI47" s="18"/>
      <c r="AJ47" s="18"/>
      <c r="AK47" s="18"/>
    </row>
    <row r="48" spans="1:37" x14ac:dyDescent="0.25">
      <c r="A48" s="74">
        <v>19</v>
      </c>
      <c r="B48" s="81">
        <f t="shared" si="0"/>
        <v>19</v>
      </c>
      <c r="C48" s="85">
        <f t="shared" si="1"/>
        <v>0</v>
      </c>
      <c r="D48" s="85">
        <f t="shared" si="2"/>
        <v>58000</v>
      </c>
      <c r="E48" s="81" t="str">
        <f t="shared" si="3"/>
        <v>0</v>
      </c>
      <c r="F48" s="115">
        <f t="shared" si="4"/>
        <v>0</v>
      </c>
      <c r="G48" s="115">
        <f t="shared" si="5"/>
        <v>0</v>
      </c>
      <c r="H48" s="36"/>
      <c r="I48" s="36"/>
      <c r="O48" s="18"/>
      <c r="P48" s="18"/>
      <c r="Q48" s="17"/>
      <c r="R48" s="17"/>
      <c r="S48" s="32"/>
      <c r="T48" s="17"/>
      <c r="U48" s="25"/>
      <c r="V48" s="18"/>
      <c r="AG48" s="18"/>
      <c r="AH48" s="18"/>
      <c r="AI48" s="18"/>
      <c r="AJ48" s="18"/>
      <c r="AK48" s="18"/>
    </row>
    <row r="49" spans="1:37" x14ac:dyDescent="0.25">
      <c r="A49" s="74">
        <v>20</v>
      </c>
      <c r="B49" s="81">
        <f t="shared" si="0"/>
        <v>20</v>
      </c>
      <c r="C49" s="85">
        <f t="shared" si="1"/>
        <v>0</v>
      </c>
      <c r="D49" s="85">
        <f t="shared" si="2"/>
        <v>58000</v>
      </c>
      <c r="E49" s="81" t="str">
        <f t="shared" si="3"/>
        <v>0</v>
      </c>
      <c r="F49" s="115">
        <f t="shared" si="4"/>
        <v>0</v>
      </c>
      <c r="G49" s="115">
        <f t="shared" si="5"/>
        <v>0</v>
      </c>
      <c r="H49" s="36"/>
      <c r="I49" s="36"/>
      <c r="O49" s="18"/>
      <c r="P49" s="18"/>
      <c r="Q49" s="17"/>
      <c r="R49" s="17"/>
      <c r="S49" s="32"/>
      <c r="T49" s="17"/>
      <c r="U49" s="25"/>
      <c r="V49" s="18"/>
      <c r="AG49" s="18"/>
      <c r="AH49" s="18"/>
      <c r="AI49" s="18"/>
      <c r="AJ49" s="18"/>
      <c r="AK49" s="18"/>
    </row>
    <row r="50" spans="1:37" x14ac:dyDescent="0.25">
      <c r="A50" s="74">
        <v>21</v>
      </c>
      <c r="B50" s="81">
        <f t="shared" si="0"/>
        <v>21</v>
      </c>
      <c r="C50" s="85">
        <f t="shared" si="1"/>
        <v>0</v>
      </c>
      <c r="D50" s="85">
        <f t="shared" si="2"/>
        <v>58000</v>
      </c>
      <c r="E50" s="81" t="str">
        <f t="shared" si="3"/>
        <v>0</v>
      </c>
      <c r="F50" s="115">
        <f t="shared" si="4"/>
        <v>0</v>
      </c>
      <c r="G50" s="115">
        <f t="shared" si="5"/>
        <v>0</v>
      </c>
      <c r="H50" s="36"/>
      <c r="I50" s="36"/>
      <c r="O50" s="18"/>
      <c r="P50" s="18"/>
      <c r="Q50" s="17"/>
      <c r="R50" s="17"/>
      <c r="S50" s="32"/>
      <c r="T50" s="17"/>
      <c r="U50" s="25"/>
      <c r="V50" s="18"/>
      <c r="AG50" s="18"/>
      <c r="AH50" s="18"/>
      <c r="AI50" s="18"/>
      <c r="AJ50" s="18"/>
      <c r="AK50" s="18"/>
    </row>
    <row r="51" spans="1:37" x14ac:dyDescent="0.25">
      <c r="A51" s="74">
        <v>22</v>
      </c>
      <c r="B51" s="81">
        <f t="shared" si="0"/>
        <v>22</v>
      </c>
      <c r="C51" s="85">
        <f t="shared" si="1"/>
        <v>0</v>
      </c>
      <c r="D51" s="85">
        <f t="shared" si="2"/>
        <v>58000</v>
      </c>
      <c r="E51" s="81" t="str">
        <f t="shared" si="3"/>
        <v>0</v>
      </c>
      <c r="F51" s="115">
        <f t="shared" si="4"/>
        <v>0</v>
      </c>
      <c r="G51" s="115">
        <f t="shared" si="5"/>
        <v>0</v>
      </c>
      <c r="H51" s="36"/>
      <c r="I51" s="36"/>
      <c r="O51" s="18"/>
      <c r="P51" s="18"/>
      <c r="Q51" s="17"/>
      <c r="R51" s="17"/>
      <c r="S51" s="32"/>
      <c r="T51" s="17"/>
      <c r="U51" s="25"/>
      <c r="V51" s="18"/>
      <c r="AG51" s="18"/>
      <c r="AH51" s="18"/>
      <c r="AI51" s="18"/>
      <c r="AJ51" s="18"/>
      <c r="AK51" s="18"/>
    </row>
    <row r="52" spans="1:37" x14ac:dyDescent="0.25">
      <c r="A52" s="74">
        <v>23</v>
      </c>
      <c r="B52" s="81">
        <f t="shared" si="0"/>
        <v>23</v>
      </c>
      <c r="C52" s="85">
        <f t="shared" si="1"/>
        <v>0</v>
      </c>
      <c r="D52" s="85">
        <f t="shared" si="2"/>
        <v>58000</v>
      </c>
      <c r="E52" s="81" t="str">
        <f t="shared" si="3"/>
        <v>0</v>
      </c>
      <c r="F52" s="115">
        <f t="shared" si="4"/>
        <v>0</v>
      </c>
      <c r="G52" s="115">
        <f t="shared" si="5"/>
        <v>0</v>
      </c>
      <c r="H52" s="36"/>
      <c r="I52" s="36"/>
      <c r="O52" s="18"/>
      <c r="P52" s="18"/>
      <c r="Q52" s="17"/>
      <c r="R52" s="17"/>
      <c r="S52" s="32"/>
      <c r="T52" s="17"/>
      <c r="U52" s="25"/>
      <c r="V52" s="18"/>
      <c r="AG52" s="18"/>
      <c r="AH52" s="18"/>
      <c r="AI52" s="18"/>
      <c r="AJ52" s="18"/>
      <c r="AK52" s="18"/>
    </row>
    <row r="53" spans="1:37" x14ac:dyDescent="0.25">
      <c r="A53" s="74">
        <v>24</v>
      </c>
      <c r="B53" s="81">
        <f t="shared" si="0"/>
        <v>24</v>
      </c>
      <c r="C53" s="85">
        <f t="shared" si="1"/>
        <v>0</v>
      </c>
      <c r="D53" s="85">
        <f t="shared" si="2"/>
        <v>58000</v>
      </c>
      <c r="E53" s="81" t="str">
        <f t="shared" si="3"/>
        <v>0</v>
      </c>
      <c r="F53" s="115">
        <f t="shared" si="4"/>
        <v>0</v>
      </c>
      <c r="G53" s="115">
        <f t="shared" si="5"/>
        <v>0</v>
      </c>
      <c r="H53" s="36"/>
      <c r="I53" s="36"/>
      <c r="O53" s="18"/>
      <c r="P53" s="18"/>
      <c r="Q53" s="17"/>
      <c r="R53" s="17"/>
      <c r="S53" s="32"/>
      <c r="T53" s="17"/>
      <c r="U53" s="25"/>
      <c r="V53" s="18"/>
      <c r="AG53" s="18"/>
      <c r="AH53" s="18"/>
      <c r="AI53" s="18"/>
      <c r="AJ53" s="18"/>
      <c r="AK53" s="18"/>
    </row>
    <row r="54" spans="1:37" x14ac:dyDescent="0.25">
      <c r="A54" s="74">
        <v>25</v>
      </c>
      <c r="B54" s="81">
        <f t="shared" si="0"/>
        <v>25</v>
      </c>
      <c r="C54" s="85">
        <f t="shared" si="1"/>
        <v>0</v>
      </c>
      <c r="D54" s="85">
        <f t="shared" si="2"/>
        <v>58000</v>
      </c>
      <c r="E54" s="81" t="str">
        <f t="shared" si="3"/>
        <v>0</v>
      </c>
      <c r="F54" s="115">
        <f t="shared" si="4"/>
        <v>0</v>
      </c>
      <c r="G54" s="115">
        <f t="shared" si="5"/>
        <v>0</v>
      </c>
      <c r="H54" s="36"/>
      <c r="I54" s="36"/>
      <c r="O54" s="18"/>
      <c r="P54" s="18"/>
      <c r="Q54" s="17"/>
      <c r="R54" s="17"/>
      <c r="S54" s="32"/>
      <c r="T54" s="17"/>
      <c r="U54" s="25"/>
      <c r="V54" s="18"/>
      <c r="AG54" s="18"/>
      <c r="AH54" s="18"/>
      <c r="AI54" s="18"/>
      <c r="AJ54" s="18"/>
      <c r="AK54" s="18"/>
    </row>
    <row r="55" spans="1:37" x14ac:dyDescent="0.25">
      <c r="A55" s="74">
        <v>26</v>
      </c>
      <c r="B55" s="81">
        <f t="shared" si="0"/>
        <v>26</v>
      </c>
      <c r="C55" s="85">
        <f t="shared" si="1"/>
        <v>0</v>
      </c>
      <c r="D55" s="85">
        <f t="shared" si="2"/>
        <v>58000</v>
      </c>
      <c r="E55" s="81" t="str">
        <f t="shared" si="3"/>
        <v>0</v>
      </c>
      <c r="F55" s="115">
        <f t="shared" si="4"/>
        <v>0</v>
      </c>
      <c r="G55" s="115">
        <f t="shared" si="5"/>
        <v>0</v>
      </c>
      <c r="H55" s="36"/>
      <c r="I55" s="36"/>
      <c r="O55" s="18"/>
      <c r="P55" s="18"/>
      <c r="Q55" s="17"/>
      <c r="R55" s="17"/>
      <c r="S55" s="32"/>
      <c r="T55" s="17"/>
      <c r="U55" s="25"/>
      <c r="V55" s="18"/>
      <c r="AG55" s="18"/>
      <c r="AH55" s="18"/>
      <c r="AI55" s="18"/>
      <c r="AJ55" s="18"/>
      <c r="AK55" s="18"/>
    </row>
    <row r="56" spans="1:37" x14ac:dyDescent="0.25">
      <c r="A56" s="74">
        <v>27</v>
      </c>
      <c r="B56" s="81">
        <f t="shared" si="0"/>
        <v>27</v>
      </c>
      <c r="C56" s="85">
        <f t="shared" si="1"/>
        <v>0</v>
      </c>
      <c r="D56" s="85">
        <f t="shared" si="2"/>
        <v>58000</v>
      </c>
      <c r="E56" s="81" t="str">
        <f t="shared" si="3"/>
        <v>0</v>
      </c>
      <c r="F56" s="115">
        <f t="shared" si="4"/>
        <v>0</v>
      </c>
      <c r="G56" s="115">
        <f t="shared" si="5"/>
        <v>0</v>
      </c>
      <c r="H56" s="36"/>
      <c r="I56" s="36"/>
      <c r="O56" s="18"/>
      <c r="P56" s="18"/>
      <c r="Q56" s="17"/>
      <c r="R56" s="17"/>
      <c r="S56" s="32"/>
      <c r="T56" s="17"/>
      <c r="U56" s="25"/>
      <c r="V56" s="18"/>
      <c r="AG56" s="18"/>
      <c r="AH56" s="18"/>
      <c r="AI56" s="18"/>
      <c r="AJ56" s="18"/>
      <c r="AK56" s="18"/>
    </row>
    <row r="57" spans="1:37" x14ac:dyDescent="0.25">
      <c r="A57" s="74">
        <v>28</v>
      </c>
      <c r="B57" s="81">
        <f t="shared" si="0"/>
        <v>28</v>
      </c>
      <c r="C57" s="85">
        <f t="shared" si="1"/>
        <v>0</v>
      </c>
      <c r="D57" s="85">
        <f t="shared" si="2"/>
        <v>58000</v>
      </c>
      <c r="E57" s="81" t="str">
        <f t="shared" si="3"/>
        <v>0</v>
      </c>
      <c r="F57" s="115">
        <f t="shared" si="4"/>
        <v>0</v>
      </c>
      <c r="G57" s="115">
        <f t="shared" si="5"/>
        <v>0</v>
      </c>
      <c r="H57" s="36"/>
      <c r="I57" s="36"/>
      <c r="O57" s="18"/>
      <c r="P57" s="18"/>
      <c r="Q57" s="17"/>
      <c r="R57" s="17"/>
      <c r="S57" s="32"/>
      <c r="T57" s="17"/>
      <c r="U57" s="25"/>
      <c r="V57" s="18"/>
      <c r="AG57" s="18"/>
      <c r="AH57" s="18"/>
      <c r="AI57" s="18"/>
      <c r="AJ57" s="18"/>
      <c r="AK57" s="18"/>
    </row>
    <row r="58" spans="1:37" x14ac:dyDescent="0.25">
      <c r="A58" s="74">
        <v>29</v>
      </c>
      <c r="B58" s="81">
        <f t="shared" si="0"/>
        <v>29</v>
      </c>
      <c r="C58" s="85">
        <f t="shared" si="1"/>
        <v>0</v>
      </c>
      <c r="D58" s="85">
        <f t="shared" si="2"/>
        <v>58000</v>
      </c>
      <c r="E58" s="81" t="str">
        <f t="shared" si="3"/>
        <v>0</v>
      </c>
      <c r="F58" s="115">
        <f t="shared" si="4"/>
        <v>0</v>
      </c>
      <c r="G58" s="115">
        <f t="shared" si="5"/>
        <v>0</v>
      </c>
      <c r="H58" s="36"/>
      <c r="I58" s="36"/>
      <c r="O58" s="18"/>
      <c r="P58" s="18"/>
      <c r="Q58" s="17"/>
      <c r="R58" s="17"/>
      <c r="S58" s="32"/>
      <c r="T58" s="17"/>
      <c r="U58" s="25"/>
      <c r="V58" s="18"/>
      <c r="AG58" s="18"/>
      <c r="AH58" s="18"/>
      <c r="AI58" s="18"/>
      <c r="AJ58" s="18"/>
      <c r="AK58" s="18"/>
    </row>
    <row r="59" spans="1:37" x14ac:dyDescent="0.25">
      <c r="A59" s="74">
        <v>30</v>
      </c>
      <c r="B59" s="81">
        <f t="shared" si="0"/>
        <v>30</v>
      </c>
      <c r="C59" s="85">
        <f t="shared" si="1"/>
        <v>0</v>
      </c>
      <c r="D59" s="85">
        <f t="shared" si="2"/>
        <v>58000</v>
      </c>
      <c r="E59" s="81" t="str">
        <f t="shared" si="3"/>
        <v>0</v>
      </c>
      <c r="F59" s="115">
        <f t="shared" si="4"/>
        <v>0</v>
      </c>
      <c r="G59" s="115">
        <f t="shared" si="5"/>
        <v>0</v>
      </c>
      <c r="H59" s="36"/>
      <c r="I59" s="36"/>
      <c r="O59" s="18"/>
      <c r="P59" s="18"/>
      <c r="Q59" s="17"/>
      <c r="R59" s="17"/>
      <c r="S59" s="32"/>
      <c r="T59" s="17"/>
      <c r="U59" s="25"/>
      <c r="V59" s="18"/>
      <c r="AG59" s="18"/>
      <c r="AH59" s="18"/>
      <c r="AI59" s="18"/>
      <c r="AJ59" s="18"/>
      <c r="AK59" s="18"/>
    </row>
    <row r="60" spans="1:37" x14ac:dyDescent="0.25">
      <c r="A60" s="74">
        <v>31</v>
      </c>
      <c r="B60" s="81">
        <f t="shared" si="0"/>
        <v>31</v>
      </c>
      <c r="C60" s="85">
        <f t="shared" si="1"/>
        <v>0</v>
      </c>
      <c r="D60" s="85">
        <f t="shared" si="2"/>
        <v>58000</v>
      </c>
      <c r="E60" s="81" t="str">
        <f t="shared" si="3"/>
        <v>0</v>
      </c>
      <c r="F60" s="115">
        <f t="shared" si="4"/>
        <v>0</v>
      </c>
      <c r="G60" s="115">
        <f t="shared" si="5"/>
        <v>0</v>
      </c>
      <c r="H60" s="36"/>
      <c r="I60" s="36"/>
      <c r="O60" s="18"/>
      <c r="P60" s="18"/>
      <c r="Q60" s="17"/>
      <c r="R60" s="17"/>
      <c r="S60" s="32"/>
      <c r="T60" s="17"/>
      <c r="U60" s="25"/>
      <c r="V60" s="18"/>
      <c r="AG60" s="18"/>
      <c r="AH60" s="18"/>
      <c r="AI60" s="18"/>
      <c r="AJ60" s="18"/>
      <c r="AK60" s="18"/>
    </row>
    <row r="61" spans="1:37" x14ac:dyDescent="0.25">
      <c r="A61" s="74">
        <v>32</v>
      </c>
      <c r="B61" s="81">
        <f t="shared" si="0"/>
        <v>32</v>
      </c>
      <c r="C61" s="85">
        <f t="shared" si="1"/>
        <v>0</v>
      </c>
      <c r="D61" s="85">
        <f t="shared" si="2"/>
        <v>58000</v>
      </c>
      <c r="E61" s="81" t="str">
        <f t="shared" si="3"/>
        <v>0</v>
      </c>
      <c r="F61" s="115">
        <f t="shared" si="4"/>
        <v>0</v>
      </c>
      <c r="G61" s="115">
        <f t="shared" si="5"/>
        <v>0</v>
      </c>
      <c r="H61" s="36"/>
      <c r="I61" s="36"/>
      <c r="O61" s="18"/>
      <c r="P61" s="18"/>
      <c r="Q61" s="17"/>
      <c r="R61" s="17"/>
      <c r="S61" s="32"/>
      <c r="T61" s="17"/>
      <c r="U61" s="25"/>
      <c r="V61" s="18"/>
      <c r="AG61" s="18"/>
      <c r="AH61" s="18"/>
      <c r="AI61" s="18"/>
      <c r="AJ61" s="18"/>
      <c r="AK61" s="18"/>
    </row>
    <row r="62" spans="1:37" x14ac:dyDescent="0.25">
      <c r="A62" s="74">
        <v>33</v>
      </c>
      <c r="B62" s="81">
        <f t="shared" si="0"/>
        <v>33</v>
      </c>
      <c r="C62" s="85">
        <f t="shared" si="1"/>
        <v>0</v>
      </c>
      <c r="D62" s="85">
        <f t="shared" si="2"/>
        <v>58000</v>
      </c>
      <c r="E62" s="81" t="str">
        <f t="shared" si="3"/>
        <v>0</v>
      </c>
      <c r="F62" s="115">
        <f t="shared" si="4"/>
        <v>0</v>
      </c>
      <c r="G62" s="115">
        <f t="shared" si="5"/>
        <v>0</v>
      </c>
      <c r="H62" s="36"/>
      <c r="I62" s="36"/>
      <c r="O62" s="18"/>
      <c r="P62" s="18"/>
      <c r="Q62" s="17"/>
      <c r="R62" s="17"/>
      <c r="S62" s="32"/>
      <c r="T62" s="17"/>
      <c r="U62" s="25"/>
      <c r="V62" s="18"/>
      <c r="AG62" s="18"/>
      <c r="AH62" s="18"/>
      <c r="AI62" s="18"/>
      <c r="AJ62" s="18"/>
      <c r="AK62" s="18"/>
    </row>
    <row r="63" spans="1:37" x14ac:dyDescent="0.25">
      <c r="A63" s="74">
        <v>34</v>
      </c>
      <c r="B63" s="81">
        <f t="shared" si="0"/>
        <v>34</v>
      </c>
      <c r="C63" s="85">
        <f t="shared" si="1"/>
        <v>0</v>
      </c>
      <c r="D63" s="85">
        <f t="shared" si="2"/>
        <v>58000</v>
      </c>
      <c r="E63" s="81" t="str">
        <f t="shared" si="3"/>
        <v>0</v>
      </c>
      <c r="F63" s="115">
        <f t="shared" si="4"/>
        <v>0</v>
      </c>
      <c r="G63" s="115">
        <f t="shared" si="5"/>
        <v>0</v>
      </c>
      <c r="H63" s="36"/>
      <c r="I63" s="36"/>
      <c r="O63" s="18"/>
      <c r="P63" s="18"/>
      <c r="Q63" s="17"/>
      <c r="R63" s="17"/>
      <c r="S63" s="32"/>
      <c r="T63" s="17"/>
      <c r="U63" s="25"/>
      <c r="V63" s="18"/>
      <c r="AG63" s="18"/>
      <c r="AH63" s="18"/>
      <c r="AI63" s="18"/>
      <c r="AJ63" s="18"/>
      <c r="AK63" s="18"/>
    </row>
    <row r="64" spans="1:37" x14ac:dyDescent="0.25">
      <c r="A64" s="74">
        <v>35</v>
      </c>
      <c r="B64" s="81">
        <f t="shared" si="0"/>
        <v>35</v>
      </c>
      <c r="C64" s="85">
        <f t="shared" si="1"/>
        <v>0</v>
      </c>
      <c r="D64" s="85">
        <f t="shared" si="2"/>
        <v>58000</v>
      </c>
      <c r="E64" s="81" t="str">
        <f t="shared" si="3"/>
        <v>0</v>
      </c>
      <c r="F64" s="115">
        <f t="shared" si="4"/>
        <v>0</v>
      </c>
      <c r="G64" s="115">
        <f t="shared" si="5"/>
        <v>0</v>
      </c>
      <c r="H64" s="36"/>
      <c r="I64" s="36"/>
      <c r="O64" s="18"/>
      <c r="P64" s="18"/>
      <c r="Q64" s="17"/>
      <c r="R64" s="17"/>
      <c r="S64" s="32"/>
      <c r="T64" s="17"/>
      <c r="U64" s="25"/>
      <c r="V64" s="18"/>
      <c r="AG64" s="18"/>
      <c r="AH64" s="18"/>
      <c r="AI64" s="18"/>
      <c r="AJ64" s="18"/>
      <c r="AK64" s="18"/>
    </row>
    <row r="65" spans="1:37" x14ac:dyDescent="0.25">
      <c r="A65" s="74">
        <v>36</v>
      </c>
      <c r="B65" s="81">
        <f t="shared" si="0"/>
        <v>36</v>
      </c>
      <c r="C65" s="85">
        <f t="shared" si="1"/>
        <v>0</v>
      </c>
      <c r="D65" s="85">
        <f t="shared" si="2"/>
        <v>58000</v>
      </c>
      <c r="E65" s="81" t="str">
        <f t="shared" si="3"/>
        <v>0</v>
      </c>
      <c r="F65" s="115">
        <f t="shared" si="4"/>
        <v>0</v>
      </c>
      <c r="G65" s="115">
        <f t="shared" si="5"/>
        <v>0</v>
      </c>
      <c r="H65" s="36"/>
      <c r="I65" s="36"/>
      <c r="O65" s="18"/>
      <c r="P65" s="18"/>
      <c r="Q65" s="17"/>
      <c r="R65" s="17"/>
      <c r="S65" s="32"/>
      <c r="T65" s="17"/>
      <c r="U65" s="25"/>
      <c r="V65" s="18"/>
      <c r="W65" s="18"/>
      <c r="X65" s="9"/>
      <c r="Y65" s="9"/>
      <c r="Z65" s="9"/>
      <c r="AA65" s="9"/>
      <c r="AB65" s="18"/>
      <c r="AC65" s="18"/>
      <c r="AD65" s="18"/>
      <c r="AE65" s="18"/>
      <c r="AF65" s="18"/>
      <c r="AG65" s="18"/>
      <c r="AH65" s="18"/>
      <c r="AI65" s="18"/>
      <c r="AJ65" s="18"/>
      <c r="AK65" s="18"/>
    </row>
    <row r="66" spans="1:37" x14ac:dyDescent="0.25">
      <c r="A66" s="74">
        <v>37</v>
      </c>
      <c r="B66" s="81">
        <f t="shared" si="0"/>
        <v>37</v>
      </c>
      <c r="C66" s="85">
        <f t="shared" si="1"/>
        <v>0</v>
      </c>
      <c r="D66" s="85">
        <f t="shared" si="2"/>
        <v>58000</v>
      </c>
      <c r="E66" s="81" t="str">
        <f t="shared" si="3"/>
        <v>0</v>
      </c>
      <c r="F66" s="115">
        <f t="shared" si="4"/>
        <v>0</v>
      </c>
      <c r="G66" s="115">
        <f t="shared" si="5"/>
        <v>0</v>
      </c>
      <c r="H66" s="36"/>
      <c r="I66" s="36"/>
      <c r="O66" s="18"/>
      <c r="P66" s="18"/>
      <c r="Q66" s="17"/>
      <c r="R66" s="17"/>
      <c r="S66" s="32"/>
      <c r="T66" s="17"/>
      <c r="U66" s="25"/>
      <c r="V66" s="18"/>
      <c r="W66" s="18"/>
      <c r="X66" s="9"/>
      <c r="Y66" s="9"/>
      <c r="Z66" s="9"/>
      <c r="AA66" s="9"/>
      <c r="AB66" s="18"/>
      <c r="AC66" s="18"/>
      <c r="AD66" s="18"/>
      <c r="AE66" s="18"/>
      <c r="AF66" s="18"/>
      <c r="AG66" s="18"/>
      <c r="AH66" s="18"/>
      <c r="AI66" s="18"/>
      <c r="AJ66" s="18"/>
      <c r="AK66" s="18"/>
    </row>
    <row r="67" spans="1:37" x14ac:dyDescent="0.25">
      <c r="A67" s="74">
        <v>38</v>
      </c>
      <c r="B67" s="81">
        <f t="shared" si="0"/>
        <v>38</v>
      </c>
      <c r="C67" s="85">
        <f t="shared" si="1"/>
        <v>0</v>
      </c>
      <c r="D67" s="85">
        <f t="shared" si="2"/>
        <v>58000</v>
      </c>
      <c r="E67" s="81" t="str">
        <f t="shared" si="3"/>
        <v>0</v>
      </c>
      <c r="F67" s="115">
        <f t="shared" si="4"/>
        <v>0</v>
      </c>
      <c r="G67" s="115">
        <f t="shared" si="5"/>
        <v>0</v>
      </c>
      <c r="H67" s="36"/>
      <c r="I67" s="36"/>
      <c r="O67" s="18"/>
      <c r="P67" s="18"/>
      <c r="Q67" s="17"/>
      <c r="R67" s="17"/>
      <c r="S67" s="32"/>
      <c r="T67" s="17"/>
      <c r="U67" s="25"/>
      <c r="V67" s="18"/>
      <c r="W67" s="18"/>
      <c r="X67" s="9"/>
      <c r="Y67" s="9"/>
      <c r="Z67" s="9"/>
      <c r="AA67" s="9"/>
      <c r="AB67" s="18"/>
      <c r="AC67" s="18"/>
      <c r="AD67" s="18"/>
      <c r="AE67" s="18"/>
      <c r="AF67" s="18"/>
      <c r="AG67" s="18"/>
      <c r="AH67" s="18"/>
      <c r="AI67" s="18"/>
      <c r="AJ67" s="18"/>
      <c r="AK67" s="18"/>
    </row>
    <row r="68" spans="1:37" x14ac:dyDescent="0.25">
      <c r="A68" s="74">
        <v>39</v>
      </c>
      <c r="B68" s="81">
        <f t="shared" si="0"/>
        <v>39</v>
      </c>
      <c r="C68" s="85">
        <f t="shared" si="1"/>
        <v>0</v>
      </c>
      <c r="D68" s="85">
        <f t="shared" si="2"/>
        <v>58000</v>
      </c>
      <c r="E68" s="81" t="str">
        <f t="shared" si="3"/>
        <v>0</v>
      </c>
      <c r="F68" s="115">
        <f t="shared" si="4"/>
        <v>0</v>
      </c>
      <c r="G68" s="115">
        <f t="shared" si="5"/>
        <v>0</v>
      </c>
      <c r="H68" s="36"/>
      <c r="I68" s="36"/>
      <c r="O68" s="18"/>
      <c r="P68" s="18"/>
      <c r="Q68" s="17"/>
      <c r="R68" s="17"/>
      <c r="S68" s="32"/>
      <c r="T68" s="17"/>
      <c r="U68" s="25"/>
      <c r="V68" s="18"/>
      <c r="W68" s="9"/>
      <c r="X68" s="9"/>
      <c r="Y68" s="9"/>
      <c r="Z68" s="9"/>
      <c r="AA68" s="9"/>
      <c r="AB68" s="18"/>
      <c r="AC68" s="18"/>
      <c r="AD68" s="18"/>
      <c r="AE68" s="18"/>
      <c r="AF68" s="18"/>
      <c r="AG68" s="18"/>
      <c r="AH68" s="18"/>
      <c r="AI68" s="18"/>
      <c r="AJ68" s="18"/>
      <c r="AK68" s="18"/>
    </row>
    <row r="69" spans="1:37" x14ac:dyDescent="0.25">
      <c r="A69" s="74">
        <v>40</v>
      </c>
      <c r="B69" s="81">
        <f t="shared" si="0"/>
        <v>40</v>
      </c>
      <c r="C69" s="85">
        <f t="shared" si="1"/>
        <v>0</v>
      </c>
      <c r="D69" s="85">
        <f t="shared" si="2"/>
        <v>58000</v>
      </c>
      <c r="E69" s="81" t="str">
        <f t="shared" si="3"/>
        <v>0</v>
      </c>
      <c r="F69" s="115">
        <f t="shared" si="4"/>
        <v>0</v>
      </c>
      <c r="G69" s="115">
        <f t="shared" si="5"/>
        <v>0</v>
      </c>
      <c r="H69" s="36"/>
      <c r="I69" s="36"/>
      <c r="O69" s="18"/>
      <c r="P69" s="18"/>
      <c r="Q69" s="17"/>
      <c r="R69" s="17"/>
      <c r="S69" s="32"/>
      <c r="T69" s="17"/>
      <c r="U69" s="25"/>
      <c r="V69" s="18"/>
      <c r="W69" s="9"/>
      <c r="X69" s="9"/>
      <c r="Y69" s="9"/>
      <c r="Z69" s="9"/>
      <c r="AA69" s="9"/>
      <c r="AB69" s="18"/>
      <c r="AC69" s="18"/>
      <c r="AD69" s="18"/>
      <c r="AE69" s="18"/>
      <c r="AF69" s="18"/>
      <c r="AG69" s="18"/>
      <c r="AH69" s="18"/>
      <c r="AI69" s="18"/>
      <c r="AJ69" s="18"/>
      <c r="AK69" s="18"/>
    </row>
    <row r="70" spans="1:37" x14ac:dyDescent="0.25">
      <c r="A70" s="74">
        <v>41</v>
      </c>
      <c r="B70" s="81" t="str">
        <f t="shared" si="0"/>
        <v/>
      </c>
      <c r="C70" s="85" t="str">
        <f t="shared" si="1"/>
        <v/>
      </c>
      <c r="D70" s="85" t="str">
        <f t="shared" si="2"/>
        <v/>
      </c>
      <c r="E70" s="81" t="str">
        <f t="shared" si="3"/>
        <v>0</v>
      </c>
      <c r="F70" s="115">
        <f t="shared" si="4"/>
        <v>0</v>
      </c>
      <c r="G70" s="115" t="str">
        <f t="shared" si="5"/>
        <v/>
      </c>
      <c r="H70" s="36"/>
      <c r="I70" s="36"/>
      <c r="O70" s="18"/>
      <c r="P70" s="18"/>
      <c r="Q70" s="17"/>
      <c r="R70" s="17"/>
      <c r="S70" s="32"/>
      <c r="T70" s="35"/>
      <c r="U70" s="25"/>
      <c r="V70" s="18"/>
      <c r="W70" s="9"/>
      <c r="X70" s="9"/>
      <c r="Y70" s="9"/>
      <c r="Z70" s="9"/>
      <c r="AA70" s="9"/>
      <c r="AB70" s="18"/>
      <c r="AC70" s="18"/>
      <c r="AD70" s="18"/>
      <c r="AE70" s="18"/>
      <c r="AF70" s="18"/>
      <c r="AG70" s="18"/>
      <c r="AH70" s="18"/>
      <c r="AI70" s="18"/>
      <c r="AJ70" s="18"/>
      <c r="AK70" s="18"/>
    </row>
    <row r="71" spans="1:37" x14ac:dyDescent="0.25">
      <c r="A71" s="74">
        <v>42</v>
      </c>
      <c r="B71" s="81" t="str">
        <f t="shared" si="0"/>
        <v/>
      </c>
      <c r="C71" s="85" t="str">
        <f t="shared" si="1"/>
        <v/>
      </c>
      <c r="D71" s="85" t="str">
        <f t="shared" si="2"/>
        <v/>
      </c>
      <c r="E71" s="81" t="str">
        <f t="shared" si="3"/>
        <v>0</v>
      </c>
      <c r="F71" s="115">
        <f t="shared" si="4"/>
        <v>0</v>
      </c>
      <c r="G71" s="115" t="str">
        <f t="shared" si="5"/>
        <v/>
      </c>
      <c r="H71" s="36"/>
      <c r="I71" s="36"/>
      <c r="O71" s="18"/>
      <c r="P71" s="18"/>
      <c r="Q71" s="17"/>
      <c r="R71" s="17"/>
      <c r="S71" s="32"/>
      <c r="T71" s="17"/>
      <c r="U71" s="25"/>
      <c r="V71" s="18"/>
      <c r="W71" s="9"/>
      <c r="X71" s="9"/>
      <c r="Y71" s="9"/>
      <c r="Z71" s="9"/>
      <c r="AA71" s="9"/>
      <c r="AB71" s="18"/>
      <c r="AC71" s="18"/>
      <c r="AD71" s="18"/>
      <c r="AE71" s="18"/>
      <c r="AF71" s="18"/>
      <c r="AG71" s="18"/>
      <c r="AH71" s="18"/>
      <c r="AI71" s="18"/>
      <c r="AJ71" s="18"/>
      <c r="AK71" s="18"/>
    </row>
    <row r="72" spans="1:37" x14ac:dyDescent="0.25">
      <c r="A72" s="74">
        <v>43</v>
      </c>
      <c r="B72" s="81" t="str">
        <f t="shared" si="0"/>
        <v/>
      </c>
      <c r="C72" s="85" t="str">
        <f t="shared" si="1"/>
        <v/>
      </c>
      <c r="D72" s="85" t="str">
        <f t="shared" si="2"/>
        <v/>
      </c>
      <c r="E72" s="81" t="str">
        <f t="shared" si="3"/>
        <v>0</v>
      </c>
      <c r="F72" s="115">
        <f t="shared" si="4"/>
        <v>0</v>
      </c>
      <c r="G72" s="115" t="str">
        <f t="shared" si="5"/>
        <v/>
      </c>
      <c r="H72" s="36"/>
      <c r="I72" s="36"/>
      <c r="O72" s="18"/>
      <c r="P72" s="18"/>
      <c r="Q72" s="17"/>
      <c r="R72" s="17"/>
      <c r="S72" s="32"/>
      <c r="T72" s="17"/>
      <c r="U72" s="25"/>
      <c r="V72" s="18"/>
      <c r="W72" s="9"/>
      <c r="X72" s="9"/>
      <c r="Y72" s="9"/>
      <c r="Z72" s="9"/>
      <c r="AA72" s="9"/>
      <c r="AB72" s="18"/>
      <c r="AC72" s="18"/>
      <c r="AD72" s="18"/>
      <c r="AE72" s="18"/>
      <c r="AF72" s="18"/>
      <c r="AG72" s="18"/>
      <c r="AH72" s="18"/>
      <c r="AI72" s="18"/>
      <c r="AJ72" s="18"/>
      <c r="AK72" s="18"/>
    </row>
    <row r="73" spans="1:37" x14ac:dyDescent="0.25">
      <c r="A73" s="74">
        <v>44</v>
      </c>
      <c r="B73" s="81" t="str">
        <f t="shared" si="0"/>
        <v/>
      </c>
      <c r="C73" s="85" t="str">
        <f t="shared" si="1"/>
        <v/>
      </c>
      <c r="D73" s="85" t="str">
        <f t="shared" si="2"/>
        <v/>
      </c>
      <c r="E73" s="81" t="str">
        <f t="shared" si="3"/>
        <v>0</v>
      </c>
      <c r="F73" s="115">
        <f t="shared" si="4"/>
        <v>0</v>
      </c>
      <c r="G73" s="115" t="str">
        <f t="shared" si="5"/>
        <v/>
      </c>
      <c r="H73" s="36"/>
      <c r="I73" s="36"/>
      <c r="O73" s="18"/>
      <c r="P73" s="18"/>
      <c r="Q73" s="17"/>
      <c r="R73" s="17"/>
      <c r="S73" s="17"/>
      <c r="T73" s="17"/>
      <c r="U73" s="17"/>
      <c r="V73" s="18"/>
      <c r="W73" s="9"/>
      <c r="X73" s="9"/>
      <c r="Y73" s="9"/>
      <c r="Z73" s="9"/>
      <c r="AA73" s="9"/>
      <c r="AB73" s="18"/>
      <c r="AC73" s="18"/>
      <c r="AD73" s="18"/>
      <c r="AE73" s="18"/>
      <c r="AF73" s="18"/>
      <c r="AG73" s="18"/>
      <c r="AH73" s="18"/>
      <c r="AI73" s="18"/>
      <c r="AJ73" s="18"/>
      <c r="AK73" s="18"/>
    </row>
    <row r="74" spans="1:37" x14ac:dyDescent="0.25">
      <c r="A74" s="74">
        <v>45</v>
      </c>
      <c r="B74" s="81" t="str">
        <f t="shared" si="0"/>
        <v/>
      </c>
      <c r="C74" s="85" t="str">
        <f t="shared" si="1"/>
        <v/>
      </c>
      <c r="D74" s="85" t="str">
        <f t="shared" si="2"/>
        <v/>
      </c>
      <c r="E74" s="81" t="str">
        <f t="shared" si="3"/>
        <v>0</v>
      </c>
      <c r="F74" s="115">
        <f t="shared" si="4"/>
        <v>0</v>
      </c>
      <c r="G74" s="115" t="str">
        <f t="shared" si="5"/>
        <v/>
      </c>
      <c r="H74" s="36"/>
      <c r="I74" s="36"/>
      <c r="O74" s="18"/>
      <c r="P74" s="18"/>
      <c r="Q74" s="17"/>
      <c r="R74" s="17"/>
      <c r="S74" s="17"/>
      <c r="T74" s="17"/>
      <c r="U74" s="17"/>
      <c r="V74" s="18"/>
      <c r="W74" s="9"/>
      <c r="X74" s="9"/>
      <c r="Y74" s="9"/>
      <c r="Z74" s="9"/>
      <c r="AA74" s="9"/>
      <c r="AB74" s="18"/>
      <c r="AC74" s="18"/>
      <c r="AD74" s="18"/>
      <c r="AE74" s="18"/>
      <c r="AF74" s="18"/>
      <c r="AG74" s="18"/>
      <c r="AH74" s="18"/>
      <c r="AI74" s="18"/>
      <c r="AJ74" s="18"/>
      <c r="AK74" s="18"/>
    </row>
    <row r="75" spans="1:37" x14ac:dyDescent="0.25">
      <c r="A75" s="74">
        <v>46</v>
      </c>
      <c r="B75" s="81" t="str">
        <f t="shared" si="0"/>
        <v/>
      </c>
      <c r="C75" s="85" t="str">
        <f t="shared" si="1"/>
        <v/>
      </c>
      <c r="D75" s="85" t="str">
        <f t="shared" si="2"/>
        <v/>
      </c>
      <c r="E75" s="81" t="str">
        <f t="shared" si="3"/>
        <v>0</v>
      </c>
      <c r="F75" s="115">
        <f t="shared" si="4"/>
        <v>0</v>
      </c>
      <c r="G75" s="115" t="str">
        <f t="shared" si="5"/>
        <v/>
      </c>
      <c r="H75" s="36"/>
      <c r="I75" s="36"/>
      <c r="O75" s="18"/>
      <c r="P75" s="18"/>
      <c r="Q75" s="17"/>
      <c r="R75" s="17"/>
      <c r="S75" s="17"/>
      <c r="T75" s="17"/>
      <c r="U75" s="17"/>
      <c r="V75" s="18"/>
      <c r="W75" s="9"/>
      <c r="X75" s="9"/>
      <c r="Y75" s="9"/>
      <c r="Z75" s="9"/>
      <c r="AA75" s="9"/>
      <c r="AB75" s="18"/>
      <c r="AC75" s="18"/>
      <c r="AD75" s="18"/>
      <c r="AE75" s="18"/>
      <c r="AF75" s="18"/>
      <c r="AG75" s="18"/>
      <c r="AH75" s="18"/>
      <c r="AI75" s="18"/>
      <c r="AJ75" s="18"/>
      <c r="AK75" s="18"/>
    </row>
    <row r="76" spans="1:37" x14ac:dyDescent="0.25">
      <c r="A76" s="74">
        <v>47</v>
      </c>
      <c r="B76" s="81" t="str">
        <f t="shared" si="0"/>
        <v/>
      </c>
      <c r="C76" s="85" t="str">
        <f t="shared" si="1"/>
        <v/>
      </c>
      <c r="D76" s="85" t="str">
        <f t="shared" si="2"/>
        <v/>
      </c>
      <c r="E76" s="81" t="str">
        <f t="shared" si="3"/>
        <v>0</v>
      </c>
      <c r="F76" s="115">
        <f t="shared" si="4"/>
        <v>0</v>
      </c>
      <c r="G76" s="115" t="str">
        <f t="shared" si="5"/>
        <v/>
      </c>
      <c r="H76" s="36"/>
      <c r="I76" s="36"/>
      <c r="O76" s="18"/>
      <c r="P76" s="18"/>
      <c r="Q76" s="17"/>
      <c r="R76" s="17"/>
      <c r="S76" s="32"/>
      <c r="T76" s="17"/>
      <c r="U76" s="25"/>
      <c r="V76" s="18"/>
      <c r="W76" s="9"/>
      <c r="X76" s="9"/>
      <c r="Y76" s="9"/>
      <c r="Z76" s="9"/>
      <c r="AA76" s="9"/>
      <c r="AB76" s="18"/>
      <c r="AC76" s="18"/>
      <c r="AD76" s="18"/>
      <c r="AE76" s="18"/>
      <c r="AF76" s="18"/>
      <c r="AG76" s="18"/>
      <c r="AH76" s="18"/>
      <c r="AI76" s="18"/>
      <c r="AJ76" s="18"/>
      <c r="AK76" s="18"/>
    </row>
    <row r="77" spans="1:37" x14ac:dyDescent="0.25">
      <c r="A77" s="74">
        <v>48</v>
      </c>
      <c r="B77" s="81" t="str">
        <f t="shared" si="0"/>
        <v/>
      </c>
      <c r="C77" s="85" t="str">
        <f t="shared" si="1"/>
        <v/>
      </c>
      <c r="D77" s="85" t="str">
        <f t="shared" si="2"/>
        <v/>
      </c>
      <c r="E77" s="81" t="str">
        <f t="shared" si="3"/>
        <v>0</v>
      </c>
      <c r="F77" s="115">
        <f t="shared" si="4"/>
        <v>0</v>
      </c>
      <c r="G77" s="115" t="str">
        <f t="shared" si="5"/>
        <v/>
      </c>
      <c r="H77" s="36"/>
      <c r="I77" s="36"/>
      <c r="O77" s="18"/>
      <c r="P77" s="18"/>
      <c r="Q77" s="17"/>
      <c r="R77" s="17"/>
      <c r="S77" s="32"/>
      <c r="T77" s="17"/>
      <c r="U77" s="25"/>
      <c r="V77" s="18"/>
      <c r="W77" s="9"/>
      <c r="X77" s="9"/>
      <c r="Y77" s="9"/>
      <c r="Z77" s="9"/>
      <c r="AA77" s="9"/>
      <c r="AB77" s="18"/>
      <c r="AC77" s="18"/>
      <c r="AD77" s="18"/>
      <c r="AE77" s="18"/>
      <c r="AF77" s="18"/>
      <c r="AG77" s="18"/>
      <c r="AH77" s="18"/>
      <c r="AI77" s="18"/>
      <c r="AJ77" s="18"/>
      <c r="AK77" s="18"/>
    </row>
    <row r="78" spans="1:37" x14ac:dyDescent="0.25">
      <c r="A78" s="74">
        <v>49</v>
      </c>
      <c r="B78" s="81" t="str">
        <f t="shared" si="0"/>
        <v/>
      </c>
      <c r="C78" s="85" t="str">
        <f t="shared" si="1"/>
        <v/>
      </c>
      <c r="D78" s="85" t="str">
        <f t="shared" si="2"/>
        <v/>
      </c>
      <c r="E78" s="81" t="str">
        <f t="shared" si="3"/>
        <v>0</v>
      </c>
      <c r="F78" s="115">
        <f t="shared" si="4"/>
        <v>0</v>
      </c>
      <c r="G78" s="115" t="str">
        <f t="shared" si="5"/>
        <v/>
      </c>
      <c r="H78" s="36"/>
      <c r="I78" s="36"/>
      <c r="O78" s="18"/>
      <c r="P78" s="18"/>
      <c r="Q78" s="17"/>
      <c r="R78" s="35"/>
      <c r="S78" s="32"/>
      <c r="T78" s="17"/>
      <c r="U78" s="25"/>
      <c r="V78" s="18"/>
      <c r="W78" s="9"/>
      <c r="X78" s="9"/>
      <c r="Y78" s="9"/>
      <c r="Z78" s="9"/>
      <c r="AA78" s="9"/>
      <c r="AB78" s="18"/>
      <c r="AC78" s="18"/>
      <c r="AD78" s="18"/>
      <c r="AE78" s="18"/>
      <c r="AF78" s="18"/>
      <c r="AG78" s="18"/>
      <c r="AH78" s="18"/>
      <c r="AI78" s="18"/>
      <c r="AJ78" s="18"/>
      <c r="AK78" s="18"/>
    </row>
    <row r="79" spans="1:37" x14ac:dyDescent="0.25">
      <c r="A79" s="74">
        <v>50</v>
      </c>
      <c r="B79" s="81" t="str">
        <f t="shared" si="0"/>
        <v/>
      </c>
      <c r="C79" s="85" t="str">
        <f t="shared" si="1"/>
        <v/>
      </c>
      <c r="D79" s="85" t="str">
        <f t="shared" si="2"/>
        <v/>
      </c>
      <c r="E79" s="81" t="str">
        <f t="shared" si="3"/>
        <v>0</v>
      </c>
      <c r="F79" s="115">
        <f t="shared" si="4"/>
        <v>0</v>
      </c>
      <c r="G79" s="115" t="str">
        <f t="shared" si="5"/>
        <v/>
      </c>
      <c r="H79" s="36"/>
      <c r="I79" s="36"/>
      <c r="O79" s="18"/>
      <c r="P79" s="18"/>
      <c r="Q79" s="17"/>
      <c r="R79" s="17"/>
      <c r="S79" s="32"/>
      <c r="T79" s="17"/>
      <c r="U79" s="25"/>
      <c r="V79" s="18"/>
      <c r="W79" s="9"/>
      <c r="X79" s="9"/>
      <c r="Y79" s="9"/>
      <c r="Z79" s="9"/>
      <c r="AA79" s="9"/>
      <c r="AB79" s="18"/>
      <c r="AC79" s="18"/>
      <c r="AD79" s="18"/>
      <c r="AE79" s="18"/>
      <c r="AF79" s="18"/>
      <c r="AG79" s="18"/>
      <c r="AH79" s="18"/>
      <c r="AI79" s="18"/>
      <c r="AJ79" s="18"/>
      <c r="AK79" s="18"/>
    </row>
    <row r="80" spans="1:37" x14ac:dyDescent="0.25">
      <c r="A80" s="74">
        <v>51</v>
      </c>
      <c r="B80" s="81" t="str">
        <f t="shared" si="0"/>
        <v/>
      </c>
      <c r="C80" s="85" t="str">
        <f t="shared" si="1"/>
        <v/>
      </c>
      <c r="D80" s="85" t="str">
        <f t="shared" si="2"/>
        <v/>
      </c>
      <c r="E80" s="81" t="str">
        <f t="shared" si="3"/>
        <v>0</v>
      </c>
      <c r="F80" s="115">
        <f t="shared" si="4"/>
        <v>0</v>
      </c>
      <c r="G80" s="115" t="str">
        <f t="shared" si="5"/>
        <v/>
      </c>
      <c r="H80" s="18"/>
      <c r="I80" s="18"/>
      <c r="J80" s="18"/>
      <c r="K80" s="18"/>
      <c r="L80" s="18"/>
      <c r="M80" s="18"/>
      <c r="N80" s="18"/>
      <c r="O80" s="18"/>
      <c r="P80" s="24"/>
      <c r="Q80" s="17"/>
      <c r="R80" s="17"/>
      <c r="S80" s="32"/>
      <c r="T80" s="17"/>
      <c r="U80" s="25"/>
      <c r="V80" s="18"/>
      <c r="W80" s="9"/>
      <c r="X80" s="9"/>
      <c r="Y80" s="9"/>
      <c r="Z80" s="9"/>
      <c r="AA80" s="9"/>
      <c r="AB80" s="18"/>
      <c r="AC80" s="18"/>
      <c r="AD80" s="18"/>
      <c r="AE80" s="18"/>
      <c r="AF80" s="18"/>
      <c r="AG80" s="18"/>
      <c r="AH80" s="18"/>
      <c r="AI80" s="18"/>
      <c r="AJ80" s="18"/>
      <c r="AK80" s="18"/>
    </row>
    <row r="81" spans="1:37" x14ac:dyDescent="0.25">
      <c r="A81" s="74">
        <v>52</v>
      </c>
      <c r="B81" s="81" t="str">
        <f t="shared" si="0"/>
        <v/>
      </c>
      <c r="C81" s="85" t="str">
        <f t="shared" si="1"/>
        <v/>
      </c>
      <c r="D81" s="85" t="str">
        <f t="shared" si="2"/>
        <v/>
      </c>
      <c r="E81" s="81" t="str">
        <f t="shared" si="3"/>
        <v>0</v>
      </c>
      <c r="F81" s="115">
        <f t="shared" si="4"/>
        <v>0</v>
      </c>
      <c r="G81" s="115" t="str">
        <f t="shared" si="5"/>
        <v/>
      </c>
      <c r="H81" s="18"/>
      <c r="I81" s="18"/>
      <c r="J81" s="18"/>
      <c r="K81" s="18"/>
      <c r="L81" s="18"/>
      <c r="M81" s="18"/>
      <c r="N81" s="18"/>
      <c r="O81" s="18"/>
      <c r="P81" s="24"/>
      <c r="Q81" s="17"/>
      <c r="R81" s="17"/>
      <c r="S81" s="32"/>
      <c r="T81" s="17"/>
      <c r="U81" s="25"/>
      <c r="V81" s="18"/>
      <c r="W81" s="9"/>
      <c r="X81" s="9"/>
      <c r="Y81" s="9"/>
      <c r="Z81" s="9"/>
      <c r="AA81" s="9"/>
      <c r="AB81" s="18"/>
      <c r="AC81" s="18"/>
      <c r="AD81" s="18"/>
      <c r="AE81" s="18"/>
      <c r="AF81" s="18"/>
      <c r="AG81" s="18"/>
      <c r="AH81" s="18"/>
      <c r="AI81" s="18"/>
      <c r="AJ81" s="18"/>
      <c r="AK81" s="18"/>
    </row>
    <row r="82" spans="1:37" x14ac:dyDescent="0.25">
      <c r="A82" s="74">
        <v>53</v>
      </c>
      <c r="B82" s="81" t="str">
        <f t="shared" si="0"/>
        <v/>
      </c>
      <c r="C82" s="85" t="str">
        <f t="shared" si="1"/>
        <v/>
      </c>
      <c r="D82" s="85" t="str">
        <f t="shared" si="2"/>
        <v/>
      </c>
      <c r="E82" s="81" t="str">
        <f t="shared" si="3"/>
        <v>0</v>
      </c>
      <c r="F82" s="115">
        <f t="shared" si="4"/>
        <v>0</v>
      </c>
      <c r="G82" s="115" t="str">
        <f t="shared" si="5"/>
        <v/>
      </c>
      <c r="H82" s="18"/>
      <c r="I82" s="18"/>
      <c r="J82" s="18"/>
      <c r="K82" s="18"/>
      <c r="L82" s="18"/>
      <c r="M82" s="18"/>
      <c r="N82" s="18"/>
      <c r="O82" s="18"/>
      <c r="P82" s="24"/>
      <c r="Q82" s="17"/>
      <c r="R82" s="17"/>
      <c r="S82" s="32"/>
      <c r="T82" s="17"/>
      <c r="U82" s="25"/>
      <c r="V82" s="18"/>
      <c r="W82" s="9"/>
      <c r="X82" s="9"/>
      <c r="Y82" s="9"/>
      <c r="Z82" s="9"/>
      <c r="AA82" s="9"/>
      <c r="AB82" s="18"/>
      <c r="AC82" s="18"/>
      <c r="AD82" s="18"/>
      <c r="AE82" s="18"/>
      <c r="AF82" s="18"/>
      <c r="AG82" s="18"/>
      <c r="AH82" s="18"/>
      <c r="AI82" s="18"/>
      <c r="AJ82" s="18"/>
      <c r="AK82" s="18"/>
    </row>
    <row r="83" spans="1:37" x14ac:dyDescent="0.25">
      <c r="A83" s="74">
        <v>54</v>
      </c>
      <c r="B83" s="81" t="str">
        <f t="shared" si="0"/>
        <v/>
      </c>
      <c r="C83" s="85" t="str">
        <f t="shared" si="1"/>
        <v/>
      </c>
      <c r="D83" s="85" t="str">
        <f t="shared" si="2"/>
        <v/>
      </c>
      <c r="E83" s="81" t="str">
        <f t="shared" si="3"/>
        <v>0</v>
      </c>
      <c r="F83" s="115">
        <f t="shared" si="4"/>
        <v>0</v>
      </c>
      <c r="G83" s="115" t="str">
        <f t="shared" si="5"/>
        <v/>
      </c>
      <c r="H83" s="18"/>
      <c r="I83" s="18"/>
      <c r="J83" s="18"/>
      <c r="K83" s="18"/>
      <c r="L83" s="18"/>
      <c r="M83" s="18"/>
      <c r="N83" s="18"/>
      <c r="O83" s="18"/>
      <c r="P83" s="24"/>
      <c r="Q83" s="17"/>
      <c r="R83" s="17"/>
      <c r="S83" s="32"/>
      <c r="T83" s="17"/>
      <c r="U83" s="25"/>
      <c r="V83" s="18"/>
      <c r="W83" s="9"/>
      <c r="X83" s="9"/>
      <c r="Y83" s="9"/>
      <c r="Z83" s="9"/>
      <c r="AA83" s="9"/>
      <c r="AB83" s="18"/>
      <c r="AC83" s="18"/>
      <c r="AD83" s="18"/>
      <c r="AE83" s="18"/>
      <c r="AF83" s="18"/>
      <c r="AG83" s="18"/>
      <c r="AH83" s="18"/>
      <c r="AI83" s="18"/>
      <c r="AJ83" s="18"/>
      <c r="AK83" s="18"/>
    </row>
    <row r="84" spans="1:37" x14ac:dyDescent="0.25">
      <c r="A84" s="74">
        <v>55</v>
      </c>
      <c r="B84" s="81" t="str">
        <f t="shared" si="0"/>
        <v/>
      </c>
      <c r="C84" s="85" t="str">
        <f t="shared" si="1"/>
        <v/>
      </c>
      <c r="D84" s="85" t="str">
        <f t="shared" si="2"/>
        <v/>
      </c>
      <c r="E84" s="81" t="str">
        <f t="shared" si="3"/>
        <v>0</v>
      </c>
      <c r="F84" s="115">
        <f t="shared" si="4"/>
        <v>0</v>
      </c>
      <c r="G84" s="115" t="str">
        <f t="shared" si="5"/>
        <v/>
      </c>
      <c r="H84" s="18"/>
      <c r="I84" s="18"/>
      <c r="J84" s="18"/>
      <c r="K84" s="18"/>
      <c r="L84" s="18"/>
      <c r="M84" s="18"/>
      <c r="N84" s="18"/>
      <c r="O84" s="18"/>
      <c r="P84" s="24"/>
      <c r="Q84" s="17"/>
      <c r="R84" s="35"/>
      <c r="S84" s="32"/>
      <c r="T84" s="17"/>
      <c r="U84" s="25"/>
      <c r="V84" s="18"/>
      <c r="W84" s="9"/>
      <c r="X84" s="9"/>
      <c r="Y84" s="9"/>
      <c r="Z84" s="9"/>
      <c r="AA84" s="9"/>
      <c r="AB84" s="18"/>
      <c r="AC84" s="18"/>
      <c r="AD84" s="18"/>
      <c r="AE84" s="18"/>
      <c r="AF84" s="18"/>
      <c r="AG84" s="18"/>
      <c r="AH84" s="18"/>
      <c r="AI84" s="18"/>
      <c r="AJ84" s="18"/>
      <c r="AK84" s="18"/>
    </row>
    <row r="85" spans="1:37" x14ac:dyDescent="0.25">
      <c r="A85" s="74">
        <v>56</v>
      </c>
      <c r="B85" s="81" t="str">
        <f t="shared" si="0"/>
        <v/>
      </c>
      <c r="C85" s="85" t="str">
        <f t="shared" si="1"/>
        <v/>
      </c>
      <c r="D85" s="85" t="str">
        <f t="shared" si="2"/>
        <v/>
      </c>
      <c r="E85" s="81" t="str">
        <f t="shared" si="3"/>
        <v>0</v>
      </c>
      <c r="F85" s="115">
        <f t="shared" si="4"/>
        <v>0</v>
      </c>
      <c r="G85" s="115" t="str">
        <f t="shared" si="5"/>
        <v/>
      </c>
      <c r="H85" s="18"/>
      <c r="I85" s="18"/>
      <c r="J85" s="18"/>
      <c r="K85" s="18"/>
      <c r="L85" s="18"/>
      <c r="M85" s="18"/>
      <c r="N85" s="18"/>
      <c r="O85" s="18"/>
      <c r="P85" s="24"/>
      <c r="Q85" s="17"/>
      <c r="R85" s="17"/>
      <c r="S85" s="32"/>
      <c r="T85" s="17"/>
      <c r="U85" s="25"/>
      <c r="V85" s="18"/>
      <c r="W85" s="9"/>
      <c r="X85" s="9"/>
      <c r="Y85" s="9"/>
      <c r="Z85" s="9"/>
      <c r="AA85" s="9"/>
      <c r="AB85" s="18"/>
      <c r="AC85" s="18"/>
      <c r="AD85" s="18"/>
      <c r="AE85" s="18"/>
      <c r="AF85" s="18"/>
      <c r="AG85" s="18"/>
      <c r="AH85" s="18"/>
      <c r="AI85" s="18"/>
      <c r="AJ85" s="18"/>
      <c r="AK85" s="18"/>
    </row>
    <row r="86" spans="1:37" x14ac:dyDescent="0.25">
      <c r="A86" s="74">
        <v>57</v>
      </c>
      <c r="B86" s="81" t="str">
        <f t="shared" si="0"/>
        <v/>
      </c>
      <c r="C86" s="85" t="str">
        <f t="shared" si="1"/>
        <v/>
      </c>
      <c r="D86" s="85" t="str">
        <f t="shared" si="2"/>
        <v/>
      </c>
      <c r="E86" s="81" t="str">
        <f t="shared" si="3"/>
        <v>0</v>
      </c>
      <c r="F86" s="115">
        <f t="shared" si="4"/>
        <v>0</v>
      </c>
      <c r="G86" s="115" t="str">
        <f t="shared" si="5"/>
        <v/>
      </c>
      <c r="H86" s="18"/>
      <c r="I86" s="18"/>
      <c r="J86" s="18"/>
      <c r="K86" s="18"/>
      <c r="L86" s="18"/>
      <c r="M86" s="18"/>
      <c r="N86" s="18"/>
      <c r="O86" s="18"/>
      <c r="P86" s="24"/>
      <c r="Q86" s="17"/>
      <c r="R86" s="17"/>
      <c r="S86" s="32"/>
      <c r="T86" s="17"/>
      <c r="U86" s="25"/>
      <c r="V86" s="18"/>
      <c r="W86" s="9"/>
      <c r="X86" s="9"/>
      <c r="Y86" s="9"/>
      <c r="Z86" s="9"/>
      <c r="AA86" s="9"/>
      <c r="AB86" s="18"/>
      <c r="AC86" s="18"/>
      <c r="AD86" s="18"/>
      <c r="AE86" s="18"/>
      <c r="AF86" s="18"/>
      <c r="AG86" s="18"/>
      <c r="AH86" s="18"/>
      <c r="AI86" s="18"/>
      <c r="AJ86" s="18"/>
      <c r="AK86" s="18"/>
    </row>
    <row r="87" spans="1:37" x14ac:dyDescent="0.25">
      <c r="A87" s="74">
        <v>58</v>
      </c>
      <c r="B87" s="81" t="str">
        <f t="shared" si="0"/>
        <v/>
      </c>
      <c r="C87" s="85" t="str">
        <f t="shared" si="1"/>
        <v/>
      </c>
      <c r="D87" s="85" t="str">
        <f t="shared" si="2"/>
        <v/>
      </c>
      <c r="E87" s="81" t="str">
        <f t="shared" si="3"/>
        <v>0</v>
      </c>
      <c r="F87" s="115">
        <f t="shared" si="4"/>
        <v>0</v>
      </c>
      <c r="G87" s="115" t="str">
        <f t="shared" si="5"/>
        <v/>
      </c>
      <c r="H87" s="18"/>
      <c r="I87" s="18"/>
      <c r="J87" s="18"/>
      <c r="K87" s="18"/>
      <c r="L87" s="18"/>
      <c r="M87" s="18"/>
      <c r="N87" s="18"/>
      <c r="O87" s="18"/>
      <c r="P87" s="24"/>
      <c r="Q87" s="17"/>
      <c r="R87" s="17"/>
      <c r="S87" s="32"/>
      <c r="T87" s="17"/>
      <c r="U87" s="25"/>
      <c r="V87" s="18"/>
      <c r="W87" s="9"/>
      <c r="X87" s="9"/>
      <c r="Y87" s="9"/>
      <c r="Z87" s="9"/>
      <c r="AA87" s="9"/>
      <c r="AB87" s="18"/>
      <c r="AC87" s="18"/>
      <c r="AD87" s="18"/>
      <c r="AE87" s="18"/>
      <c r="AF87" s="18"/>
      <c r="AG87" s="18"/>
      <c r="AH87" s="18"/>
      <c r="AI87" s="18"/>
      <c r="AJ87" s="18"/>
      <c r="AK87" s="18"/>
    </row>
    <row r="88" spans="1:37" x14ac:dyDescent="0.25">
      <c r="A88" s="74">
        <v>59</v>
      </c>
      <c r="B88" s="81" t="str">
        <f t="shared" si="0"/>
        <v/>
      </c>
      <c r="C88" s="85" t="str">
        <f t="shared" si="1"/>
        <v/>
      </c>
      <c r="D88" s="85" t="str">
        <f t="shared" si="2"/>
        <v/>
      </c>
      <c r="E88" s="81" t="str">
        <f t="shared" si="3"/>
        <v>0</v>
      </c>
      <c r="F88" s="115">
        <f t="shared" si="4"/>
        <v>0</v>
      </c>
      <c r="G88" s="115" t="str">
        <f t="shared" si="5"/>
        <v/>
      </c>
      <c r="H88" s="18"/>
      <c r="I88" s="18"/>
      <c r="J88" s="18"/>
      <c r="K88" s="18"/>
      <c r="L88" s="18"/>
      <c r="M88" s="18"/>
      <c r="N88" s="18"/>
      <c r="O88" s="18"/>
      <c r="P88" s="24"/>
      <c r="Q88" s="17"/>
      <c r="R88" s="17"/>
      <c r="S88" s="32"/>
      <c r="T88" s="17"/>
      <c r="U88" s="25"/>
      <c r="V88" s="18"/>
      <c r="W88" s="9"/>
      <c r="X88" s="9"/>
      <c r="Y88" s="9"/>
      <c r="Z88" s="9"/>
      <c r="AA88" s="9"/>
      <c r="AB88" s="18"/>
      <c r="AC88" s="18"/>
      <c r="AD88" s="18"/>
      <c r="AE88" s="18"/>
      <c r="AF88" s="18"/>
      <c r="AG88" s="18"/>
      <c r="AH88" s="18"/>
      <c r="AI88" s="18"/>
      <c r="AJ88" s="18"/>
      <c r="AK88" s="18"/>
    </row>
    <row r="89" spans="1:37" x14ac:dyDescent="0.25">
      <c r="A89" s="74">
        <v>60</v>
      </c>
      <c r="B89" s="81" t="str">
        <f t="shared" si="0"/>
        <v/>
      </c>
      <c r="C89" s="85" t="str">
        <f t="shared" si="1"/>
        <v/>
      </c>
      <c r="D89" s="85" t="str">
        <f t="shared" si="2"/>
        <v/>
      </c>
      <c r="E89" s="81" t="str">
        <f t="shared" si="3"/>
        <v>0</v>
      </c>
      <c r="F89" s="115">
        <f t="shared" si="4"/>
        <v>0</v>
      </c>
      <c r="G89" s="115" t="str">
        <f t="shared" si="5"/>
        <v/>
      </c>
      <c r="H89" s="18"/>
      <c r="I89" s="18"/>
      <c r="J89" s="18"/>
      <c r="K89" s="18"/>
      <c r="L89" s="18"/>
      <c r="M89" s="18"/>
      <c r="N89" s="18"/>
      <c r="O89" s="18"/>
      <c r="P89" s="24"/>
      <c r="Q89" s="17"/>
      <c r="R89" s="17"/>
      <c r="S89" s="32"/>
      <c r="T89" s="17"/>
      <c r="U89" s="25"/>
      <c r="V89" s="18"/>
      <c r="W89" s="9"/>
      <c r="X89" s="9"/>
      <c r="Y89" s="9"/>
      <c r="Z89" s="9"/>
      <c r="AA89" s="9"/>
      <c r="AB89" s="18"/>
      <c r="AC89" s="18"/>
      <c r="AD89" s="18"/>
      <c r="AE89" s="18"/>
      <c r="AF89" s="18"/>
      <c r="AG89" s="18"/>
      <c r="AH89" s="18"/>
      <c r="AI89" s="18"/>
      <c r="AJ89" s="18"/>
      <c r="AK89" s="18"/>
    </row>
    <row r="90" spans="1:37" x14ac:dyDescent="0.25">
      <c r="A90" s="74">
        <v>61</v>
      </c>
      <c r="B90" s="81" t="str">
        <f t="shared" si="0"/>
        <v/>
      </c>
      <c r="C90" s="85" t="str">
        <f t="shared" si="1"/>
        <v/>
      </c>
      <c r="D90" s="85" t="str">
        <f t="shared" si="2"/>
        <v/>
      </c>
      <c r="E90" s="81" t="str">
        <f t="shared" si="3"/>
        <v>0</v>
      </c>
      <c r="F90" s="115">
        <f t="shared" si="4"/>
        <v>0</v>
      </c>
      <c r="G90" s="115" t="str">
        <f t="shared" si="5"/>
        <v/>
      </c>
      <c r="H90" s="18"/>
      <c r="I90" s="18"/>
      <c r="J90" s="18"/>
      <c r="K90" s="18"/>
      <c r="L90" s="18"/>
      <c r="M90" s="18"/>
      <c r="N90" s="18"/>
      <c r="O90" s="18"/>
      <c r="P90" s="24"/>
      <c r="Q90" s="17"/>
      <c r="R90" s="17"/>
      <c r="S90" s="32"/>
      <c r="T90" s="17"/>
      <c r="U90" s="25"/>
      <c r="V90" s="18"/>
      <c r="W90" s="9"/>
      <c r="X90" s="9"/>
      <c r="Y90" s="9"/>
      <c r="Z90" s="9"/>
      <c r="AA90" s="9"/>
      <c r="AB90" s="18"/>
      <c r="AC90" s="18"/>
      <c r="AD90" s="18"/>
      <c r="AE90" s="18"/>
      <c r="AF90" s="18"/>
      <c r="AG90" s="18"/>
      <c r="AH90" s="18"/>
      <c r="AI90" s="18"/>
      <c r="AJ90" s="18"/>
      <c r="AK90" s="18"/>
    </row>
    <row r="91" spans="1:37" x14ac:dyDescent="0.25">
      <c r="A91" s="74">
        <v>62</v>
      </c>
      <c r="B91" s="81" t="str">
        <f t="shared" si="0"/>
        <v/>
      </c>
      <c r="C91" s="85" t="str">
        <f t="shared" si="1"/>
        <v/>
      </c>
      <c r="D91" s="85" t="str">
        <f t="shared" si="2"/>
        <v/>
      </c>
      <c r="E91" s="81" t="str">
        <f t="shared" si="3"/>
        <v>0</v>
      </c>
      <c r="F91" s="115">
        <f t="shared" si="4"/>
        <v>0</v>
      </c>
      <c r="G91" s="115" t="str">
        <f t="shared" si="5"/>
        <v/>
      </c>
      <c r="H91" s="18"/>
      <c r="I91" s="18"/>
      <c r="J91" s="18"/>
      <c r="K91" s="18"/>
      <c r="L91" s="18"/>
      <c r="M91" s="18"/>
      <c r="N91" s="18"/>
      <c r="O91" s="18"/>
      <c r="P91" s="24"/>
      <c r="Q91" s="17"/>
      <c r="R91" s="17"/>
      <c r="S91" s="32"/>
      <c r="T91" s="17"/>
      <c r="U91" s="25"/>
      <c r="V91" s="18"/>
      <c r="W91" s="9"/>
      <c r="X91" s="9"/>
      <c r="Y91" s="9"/>
      <c r="Z91" s="9"/>
      <c r="AA91" s="9"/>
      <c r="AB91" s="18"/>
      <c r="AC91" s="18"/>
      <c r="AD91" s="18"/>
      <c r="AE91" s="18"/>
      <c r="AF91" s="18"/>
      <c r="AG91" s="18"/>
      <c r="AH91" s="18"/>
      <c r="AI91" s="18"/>
      <c r="AJ91" s="18"/>
      <c r="AK91" s="18"/>
    </row>
    <row r="92" spans="1:37" x14ac:dyDescent="0.25">
      <c r="A92" s="74">
        <v>63</v>
      </c>
      <c r="B92" s="81" t="str">
        <f t="shared" si="0"/>
        <v/>
      </c>
      <c r="C92" s="85" t="str">
        <f t="shared" si="1"/>
        <v/>
      </c>
      <c r="D92" s="85" t="str">
        <f t="shared" si="2"/>
        <v/>
      </c>
      <c r="E92" s="81" t="str">
        <f t="shared" si="3"/>
        <v>0</v>
      </c>
      <c r="F92" s="115">
        <f t="shared" si="4"/>
        <v>0</v>
      </c>
      <c r="G92" s="115" t="str">
        <f t="shared" si="5"/>
        <v/>
      </c>
      <c r="H92" s="18"/>
      <c r="I92" s="18"/>
      <c r="J92" s="18"/>
      <c r="K92" s="18"/>
      <c r="L92" s="18"/>
      <c r="M92" s="18"/>
      <c r="N92" s="18"/>
      <c r="O92" s="18"/>
      <c r="P92" s="24"/>
      <c r="Q92" s="17"/>
      <c r="R92" s="17"/>
      <c r="S92" s="32"/>
      <c r="T92" s="17"/>
      <c r="U92" s="25"/>
      <c r="V92" s="18"/>
      <c r="W92" s="9"/>
      <c r="X92" s="9"/>
      <c r="Y92" s="9"/>
      <c r="Z92" s="9"/>
      <c r="AA92" s="9"/>
      <c r="AB92" s="18"/>
      <c r="AC92" s="18"/>
      <c r="AD92" s="18"/>
      <c r="AE92" s="18"/>
      <c r="AF92" s="18"/>
      <c r="AG92" s="18"/>
      <c r="AH92" s="18"/>
      <c r="AI92" s="18"/>
      <c r="AJ92" s="18"/>
      <c r="AK92" s="18"/>
    </row>
    <row r="93" spans="1:37" x14ac:dyDescent="0.25">
      <c r="A93" s="74">
        <v>64</v>
      </c>
      <c r="B93" s="81" t="str">
        <f t="shared" si="0"/>
        <v/>
      </c>
      <c r="C93" s="85" t="str">
        <f t="shared" si="1"/>
        <v/>
      </c>
      <c r="D93" s="85" t="str">
        <f t="shared" si="2"/>
        <v/>
      </c>
      <c r="E93" s="81" t="str">
        <f t="shared" si="3"/>
        <v>0</v>
      </c>
      <c r="F93" s="115">
        <f t="shared" si="4"/>
        <v>0</v>
      </c>
      <c r="G93" s="115" t="str">
        <f t="shared" si="5"/>
        <v/>
      </c>
      <c r="H93" s="18"/>
      <c r="I93" s="18"/>
      <c r="J93" s="18"/>
      <c r="K93" s="18"/>
      <c r="L93" s="18"/>
      <c r="M93" s="18"/>
      <c r="N93" s="18"/>
      <c r="O93" s="18"/>
      <c r="P93" s="24"/>
      <c r="Q93" s="17"/>
      <c r="R93" s="17"/>
      <c r="S93" s="32"/>
      <c r="T93" s="35"/>
      <c r="U93" s="25"/>
      <c r="V93" s="18"/>
      <c r="W93" s="9"/>
      <c r="X93" s="9"/>
      <c r="Y93" s="9"/>
      <c r="Z93" s="9"/>
      <c r="AA93" s="9"/>
      <c r="AB93" s="18"/>
      <c r="AC93" s="18"/>
      <c r="AD93" s="18"/>
      <c r="AE93" s="18"/>
      <c r="AF93" s="18"/>
      <c r="AG93" s="18"/>
      <c r="AH93" s="18"/>
      <c r="AI93" s="18"/>
      <c r="AJ93" s="18"/>
      <c r="AK93" s="18"/>
    </row>
    <row r="94" spans="1:37" x14ac:dyDescent="0.25">
      <c r="A94" s="74">
        <v>65</v>
      </c>
      <c r="B94" s="81" t="str">
        <f t="shared" si="0"/>
        <v/>
      </c>
      <c r="C94" s="85" t="str">
        <f t="shared" si="1"/>
        <v/>
      </c>
      <c r="D94" s="85" t="str">
        <f t="shared" si="2"/>
        <v/>
      </c>
      <c r="E94" s="81" t="str">
        <f t="shared" si="3"/>
        <v>0</v>
      </c>
      <c r="F94" s="115">
        <f t="shared" si="4"/>
        <v>0</v>
      </c>
      <c r="G94" s="115" t="str">
        <f t="shared" si="5"/>
        <v/>
      </c>
      <c r="H94" s="18"/>
      <c r="I94" s="18"/>
      <c r="J94" s="18"/>
      <c r="K94" s="18"/>
      <c r="L94" s="18"/>
      <c r="M94" s="18"/>
      <c r="N94" s="18"/>
      <c r="O94" s="18"/>
      <c r="P94" s="24"/>
      <c r="Q94" s="17"/>
      <c r="R94" s="17"/>
      <c r="S94" s="32"/>
      <c r="T94" s="17"/>
      <c r="U94" s="25"/>
      <c r="V94" s="18"/>
      <c r="W94" s="9"/>
      <c r="X94" s="9"/>
      <c r="Y94" s="9"/>
      <c r="Z94" s="9"/>
      <c r="AA94" s="9"/>
      <c r="AB94" s="18"/>
      <c r="AC94" s="18"/>
      <c r="AD94" s="18"/>
      <c r="AE94" s="18"/>
      <c r="AF94" s="18"/>
      <c r="AG94" s="18"/>
      <c r="AH94" s="18"/>
      <c r="AI94" s="18"/>
      <c r="AJ94" s="18"/>
      <c r="AK94" s="18"/>
    </row>
    <row r="95" spans="1:37" x14ac:dyDescent="0.25">
      <c r="A95" s="74">
        <v>66</v>
      </c>
      <c r="B95" s="81" t="str">
        <f t="shared" ref="B95:B158" si="6">IF(A95&lt;=$B$27,A95,"")</f>
        <v/>
      </c>
      <c r="C95" s="85" t="str">
        <f t="shared" ref="C95:C158" si="7">IF(B95="","",$C$28)</f>
        <v/>
      </c>
      <c r="D95" s="85" t="str">
        <f t="shared" ref="D95:D158" si="8">IF(B95="","",$D$28)</f>
        <v/>
      </c>
      <c r="E95" s="81" t="str">
        <f t="shared" ref="E95:E158" si="9">IF(B95&lt;=$E$27,A95,"0")</f>
        <v>0</v>
      </c>
      <c r="F95" s="115">
        <f t="shared" ref="F95:F158" si="10">IF(E95="","0",$F$28)</f>
        <v>0</v>
      </c>
      <c r="G95" s="115" t="str">
        <f t="shared" si="5"/>
        <v/>
      </c>
      <c r="H95" s="18"/>
      <c r="I95" s="18"/>
      <c r="J95" s="18"/>
      <c r="K95" s="18"/>
      <c r="L95" s="18"/>
      <c r="M95" s="18"/>
      <c r="N95" s="18"/>
      <c r="O95" s="18"/>
      <c r="P95" s="24"/>
      <c r="Q95" s="17"/>
      <c r="R95" s="17"/>
      <c r="S95" s="32"/>
      <c r="T95" s="17"/>
      <c r="U95" s="25"/>
      <c r="V95" s="18"/>
      <c r="W95" s="9"/>
      <c r="X95" s="9"/>
      <c r="Y95" s="9"/>
      <c r="Z95" s="9"/>
      <c r="AA95" s="9"/>
      <c r="AB95" s="18"/>
      <c r="AC95" s="18"/>
      <c r="AD95" s="18"/>
      <c r="AE95" s="18"/>
      <c r="AF95" s="18"/>
      <c r="AG95" s="18"/>
      <c r="AH95" s="18"/>
      <c r="AI95" s="18"/>
      <c r="AJ95" s="18"/>
      <c r="AK95" s="18"/>
    </row>
    <row r="96" spans="1:37" x14ac:dyDescent="0.25">
      <c r="A96" s="74">
        <v>67</v>
      </c>
      <c r="B96" s="81" t="str">
        <f t="shared" si="6"/>
        <v/>
      </c>
      <c r="C96" s="85" t="str">
        <f t="shared" si="7"/>
        <v/>
      </c>
      <c r="D96" s="85" t="str">
        <f t="shared" si="8"/>
        <v/>
      </c>
      <c r="E96" s="81" t="str">
        <f t="shared" si="9"/>
        <v>0</v>
      </c>
      <c r="F96" s="115">
        <f t="shared" si="10"/>
        <v>0</v>
      </c>
      <c r="G96" s="115" t="str">
        <f t="shared" si="5"/>
        <v/>
      </c>
      <c r="H96" s="18"/>
      <c r="I96" s="18"/>
      <c r="J96" s="18"/>
      <c r="K96" s="18"/>
      <c r="L96" s="18"/>
      <c r="M96" s="18"/>
      <c r="N96" s="18"/>
      <c r="O96" s="18"/>
      <c r="P96" s="35"/>
      <c r="Q96" s="35"/>
      <c r="R96" s="35"/>
      <c r="S96" s="35"/>
      <c r="T96" s="35"/>
      <c r="U96" s="35"/>
      <c r="V96" s="18"/>
      <c r="W96" s="9"/>
      <c r="X96" s="9"/>
      <c r="Y96" s="9"/>
      <c r="Z96" s="9"/>
      <c r="AA96" s="9"/>
      <c r="AB96" s="18"/>
      <c r="AC96" s="18"/>
      <c r="AD96" s="18"/>
      <c r="AE96" s="18"/>
      <c r="AF96" s="18"/>
      <c r="AG96" s="18"/>
      <c r="AH96" s="18"/>
      <c r="AI96" s="18"/>
      <c r="AJ96" s="18"/>
      <c r="AK96" s="18"/>
    </row>
    <row r="97" spans="1:37" x14ac:dyDescent="0.25">
      <c r="A97" s="74">
        <v>68</v>
      </c>
      <c r="B97" s="81" t="str">
        <f t="shared" si="6"/>
        <v/>
      </c>
      <c r="C97" s="85" t="str">
        <f t="shared" si="7"/>
        <v/>
      </c>
      <c r="D97" s="85" t="str">
        <f t="shared" si="8"/>
        <v/>
      </c>
      <c r="E97" s="81" t="str">
        <f t="shared" si="9"/>
        <v>0</v>
      </c>
      <c r="F97" s="115">
        <f t="shared" si="10"/>
        <v>0</v>
      </c>
      <c r="G97" s="115" t="str">
        <f t="shared" si="5"/>
        <v/>
      </c>
      <c r="H97" s="18"/>
      <c r="I97" s="18"/>
      <c r="J97" s="18"/>
      <c r="K97" s="18"/>
      <c r="L97" s="18"/>
      <c r="M97" s="18"/>
      <c r="N97" s="18"/>
      <c r="O97" s="18"/>
      <c r="P97" s="35"/>
      <c r="Q97" s="35"/>
      <c r="R97" s="35"/>
      <c r="S97" s="35"/>
      <c r="T97" s="35"/>
      <c r="U97" s="35"/>
      <c r="V97" s="18"/>
      <c r="W97" s="9"/>
      <c r="X97" s="9"/>
      <c r="Y97" s="9"/>
      <c r="Z97" s="9"/>
      <c r="AA97" s="9"/>
      <c r="AB97" s="18"/>
      <c r="AC97" s="18"/>
      <c r="AD97" s="18"/>
      <c r="AE97" s="18"/>
      <c r="AF97" s="18"/>
      <c r="AG97" s="18"/>
      <c r="AH97" s="18"/>
      <c r="AI97" s="18"/>
      <c r="AJ97" s="18"/>
      <c r="AK97" s="18"/>
    </row>
    <row r="98" spans="1:37" x14ac:dyDescent="0.25">
      <c r="A98" s="74">
        <v>69</v>
      </c>
      <c r="B98" s="81" t="str">
        <f t="shared" si="6"/>
        <v/>
      </c>
      <c r="C98" s="85" t="str">
        <f t="shared" si="7"/>
        <v/>
      </c>
      <c r="D98" s="85" t="str">
        <f t="shared" si="8"/>
        <v/>
      </c>
      <c r="E98" s="81" t="str">
        <f t="shared" si="9"/>
        <v>0</v>
      </c>
      <c r="F98" s="115">
        <f t="shared" si="10"/>
        <v>0</v>
      </c>
      <c r="G98" s="115" t="str">
        <f t="shared" ref="G98:G161" si="11">IF(B98="","",G97+C98+F98)</f>
        <v/>
      </c>
      <c r="H98" s="18"/>
      <c r="I98" s="18"/>
      <c r="J98" s="18"/>
      <c r="K98" s="18"/>
      <c r="L98" s="18"/>
      <c r="M98" s="18"/>
      <c r="N98" s="18"/>
      <c r="O98" s="18"/>
      <c r="P98" s="35"/>
      <c r="Q98" s="35"/>
      <c r="R98" s="35"/>
      <c r="S98" s="35"/>
      <c r="T98" s="35"/>
      <c r="U98" s="35"/>
      <c r="V98" s="18"/>
      <c r="W98" s="9"/>
      <c r="X98" s="9"/>
      <c r="Y98" s="9"/>
      <c r="Z98" s="9"/>
      <c r="AA98" s="9"/>
      <c r="AB98" s="18"/>
      <c r="AC98" s="18"/>
      <c r="AD98" s="18"/>
      <c r="AE98" s="18"/>
      <c r="AF98" s="18"/>
      <c r="AG98" s="18"/>
      <c r="AH98" s="18"/>
      <c r="AI98" s="18"/>
      <c r="AJ98" s="18"/>
      <c r="AK98" s="18"/>
    </row>
    <row r="99" spans="1:37" x14ac:dyDescent="0.25">
      <c r="A99" s="74">
        <v>70</v>
      </c>
      <c r="B99" s="81" t="str">
        <f t="shared" si="6"/>
        <v/>
      </c>
      <c r="C99" s="85" t="str">
        <f t="shared" si="7"/>
        <v/>
      </c>
      <c r="D99" s="85" t="str">
        <f t="shared" si="8"/>
        <v/>
      </c>
      <c r="E99" s="81" t="str">
        <f t="shared" si="9"/>
        <v>0</v>
      </c>
      <c r="F99" s="115">
        <f t="shared" si="10"/>
        <v>0</v>
      </c>
      <c r="G99" s="115" t="str">
        <f t="shared" si="11"/>
        <v/>
      </c>
      <c r="P99" s="35"/>
      <c r="Q99" s="35"/>
      <c r="R99" s="35"/>
      <c r="S99" s="35"/>
      <c r="T99" s="35"/>
      <c r="U99" s="35"/>
      <c r="V99" s="18"/>
      <c r="W99" s="18"/>
      <c r="X99" s="18"/>
      <c r="Y99" s="18"/>
      <c r="Z99" s="18"/>
      <c r="AA99" s="18"/>
      <c r="AB99" s="18"/>
      <c r="AC99" s="18"/>
      <c r="AD99" s="18"/>
      <c r="AE99" s="18"/>
      <c r="AF99" s="18"/>
      <c r="AG99" s="18"/>
      <c r="AH99" s="18"/>
      <c r="AI99" s="18"/>
      <c r="AJ99" s="18"/>
      <c r="AK99" s="18"/>
    </row>
    <row r="100" spans="1:37" x14ac:dyDescent="0.25">
      <c r="A100" s="74">
        <v>71</v>
      </c>
      <c r="B100" s="81" t="str">
        <f t="shared" si="6"/>
        <v/>
      </c>
      <c r="C100" s="85" t="str">
        <f t="shared" si="7"/>
        <v/>
      </c>
      <c r="D100" s="85" t="str">
        <f t="shared" si="8"/>
        <v/>
      </c>
      <c r="E100" s="81" t="str">
        <f t="shared" si="9"/>
        <v>0</v>
      </c>
      <c r="F100" s="115">
        <f t="shared" si="10"/>
        <v>0</v>
      </c>
      <c r="G100" s="115" t="str">
        <f t="shared" si="11"/>
        <v/>
      </c>
      <c r="P100" s="35"/>
      <c r="Q100" s="35"/>
      <c r="R100" s="35"/>
      <c r="S100" s="35"/>
      <c r="T100" s="35"/>
      <c r="U100" s="35"/>
      <c r="V100" s="18"/>
      <c r="W100" s="18"/>
      <c r="X100" s="18"/>
      <c r="Y100" s="18"/>
      <c r="Z100" s="18"/>
      <c r="AA100" s="18"/>
      <c r="AB100" s="18"/>
      <c r="AC100" s="18"/>
      <c r="AD100" s="18"/>
      <c r="AE100" s="18"/>
      <c r="AF100" s="18"/>
      <c r="AG100" s="18"/>
      <c r="AH100" s="18"/>
      <c r="AI100" s="18"/>
      <c r="AJ100" s="18"/>
      <c r="AK100" s="18"/>
    </row>
    <row r="101" spans="1:37" x14ac:dyDescent="0.25">
      <c r="A101" s="74">
        <v>72</v>
      </c>
      <c r="B101" s="81" t="str">
        <f t="shared" si="6"/>
        <v/>
      </c>
      <c r="C101" s="85" t="str">
        <f t="shared" si="7"/>
        <v/>
      </c>
      <c r="D101" s="85" t="str">
        <f t="shared" si="8"/>
        <v/>
      </c>
      <c r="E101" s="81" t="str">
        <f t="shared" si="9"/>
        <v>0</v>
      </c>
      <c r="F101" s="115">
        <f t="shared" si="10"/>
        <v>0</v>
      </c>
      <c r="G101" s="115" t="str">
        <f t="shared" si="11"/>
        <v/>
      </c>
      <c r="P101" s="35"/>
      <c r="Q101" s="35"/>
      <c r="R101" s="35"/>
      <c r="S101" s="35"/>
      <c r="T101" s="35"/>
      <c r="U101" s="35"/>
      <c r="V101" s="18"/>
      <c r="W101" s="18"/>
      <c r="X101" s="18"/>
      <c r="Y101" s="18"/>
      <c r="Z101" s="18"/>
      <c r="AA101" s="18"/>
      <c r="AB101" s="18"/>
      <c r="AC101" s="18"/>
      <c r="AD101" s="18"/>
      <c r="AE101" s="18"/>
      <c r="AF101" s="18"/>
      <c r="AG101" s="18"/>
      <c r="AH101" s="18"/>
      <c r="AI101" s="18"/>
      <c r="AJ101" s="18"/>
      <c r="AK101" s="18"/>
    </row>
    <row r="102" spans="1:37" x14ac:dyDescent="0.25">
      <c r="A102" s="74">
        <v>73</v>
      </c>
      <c r="B102" s="81" t="str">
        <f t="shared" si="6"/>
        <v/>
      </c>
      <c r="C102" s="85" t="str">
        <f t="shared" si="7"/>
        <v/>
      </c>
      <c r="D102" s="85" t="str">
        <f t="shared" si="8"/>
        <v/>
      </c>
      <c r="E102" s="81" t="str">
        <f t="shared" si="9"/>
        <v>0</v>
      </c>
      <c r="F102" s="115">
        <f t="shared" si="10"/>
        <v>0</v>
      </c>
      <c r="G102" s="115" t="str">
        <f t="shared" si="11"/>
        <v/>
      </c>
      <c r="P102" s="35"/>
      <c r="Q102" s="35"/>
      <c r="R102" s="35"/>
      <c r="S102" s="35"/>
      <c r="T102" s="35"/>
      <c r="U102" s="35"/>
      <c r="V102" s="18"/>
      <c r="W102" s="18"/>
      <c r="X102" s="18"/>
      <c r="Y102" s="18"/>
      <c r="Z102" s="18"/>
      <c r="AA102" s="18"/>
      <c r="AB102" s="18"/>
      <c r="AC102" s="18"/>
      <c r="AD102" s="18"/>
      <c r="AE102" s="18"/>
      <c r="AF102" s="18"/>
      <c r="AG102" s="18"/>
      <c r="AH102" s="18"/>
      <c r="AI102" s="18"/>
      <c r="AJ102" s="18"/>
      <c r="AK102" s="18"/>
    </row>
    <row r="103" spans="1:37" x14ac:dyDescent="0.25">
      <c r="A103" s="74">
        <v>74</v>
      </c>
      <c r="B103" s="81" t="str">
        <f t="shared" si="6"/>
        <v/>
      </c>
      <c r="C103" s="85" t="str">
        <f t="shared" si="7"/>
        <v/>
      </c>
      <c r="D103" s="85" t="str">
        <f t="shared" si="8"/>
        <v/>
      </c>
      <c r="E103" s="81" t="str">
        <f t="shared" si="9"/>
        <v>0</v>
      </c>
      <c r="F103" s="115">
        <f t="shared" si="10"/>
        <v>0</v>
      </c>
      <c r="G103" s="115" t="str">
        <f t="shared" si="11"/>
        <v/>
      </c>
      <c r="P103" s="35"/>
      <c r="Q103" s="35"/>
      <c r="R103" s="35"/>
      <c r="S103" s="35"/>
      <c r="T103" s="35"/>
      <c r="U103" s="35"/>
      <c r="V103" s="18"/>
      <c r="W103" s="18"/>
      <c r="X103" s="18"/>
      <c r="Y103" s="18"/>
      <c r="Z103" s="18"/>
      <c r="AA103" s="18"/>
      <c r="AB103" s="18"/>
      <c r="AC103" s="18"/>
      <c r="AD103" s="18"/>
      <c r="AE103" s="18"/>
      <c r="AF103" s="18"/>
      <c r="AG103" s="18"/>
      <c r="AH103" s="18"/>
      <c r="AI103" s="18"/>
      <c r="AJ103" s="18"/>
      <c r="AK103" s="18"/>
    </row>
    <row r="104" spans="1:37" x14ac:dyDescent="0.25">
      <c r="A104" s="74">
        <v>75</v>
      </c>
      <c r="B104" s="81" t="str">
        <f t="shared" si="6"/>
        <v/>
      </c>
      <c r="C104" s="85" t="str">
        <f t="shared" si="7"/>
        <v/>
      </c>
      <c r="D104" s="85" t="str">
        <f t="shared" si="8"/>
        <v/>
      </c>
      <c r="E104" s="81" t="str">
        <f t="shared" si="9"/>
        <v>0</v>
      </c>
      <c r="F104" s="115">
        <f t="shared" si="10"/>
        <v>0</v>
      </c>
      <c r="G104" s="115" t="str">
        <f t="shared" si="11"/>
        <v/>
      </c>
      <c r="P104" s="35"/>
      <c r="Q104" s="35"/>
      <c r="R104" s="35"/>
      <c r="S104" s="35"/>
      <c r="T104" s="35"/>
      <c r="U104" s="35"/>
      <c r="V104" s="18"/>
      <c r="W104" s="18"/>
      <c r="X104" s="18"/>
      <c r="Y104" s="18"/>
      <c r="Z104" s="18"/>
      <c r="AA104" s="18"/>
      <c r="AB104" s="18"/>
      <c r="AC104" s="18"/>
      <c r="AD104" s="18"/>
      <c r="AE104" s="18"/>
      <c r="AF104" s="18"/>
      <c r="AG104" s="18"/>
      <c r="AH104" s="18"/>
      <c r="AI104" s="18"/>
      <c r="AJ104" s="18"/>
      <c r="AK104" s="18"/>
    </row>
    <row r="105" spans="1:37" x14ac:dyDescent="0.25">
      <c r="A105" s="74">
        <v>76</v>
      </c>
      <c r="B105" s="81" t="str">
        <f t="shared" si="6"/>
        <v/>
      </c>
      <c r="C105" s="85" t="str">
        <f t="shared" si="7"/>
        <v/>
      </c>
      <c r="D105" s="85" t="str">
        <f t="shared" si="8"/>
        <v/>
      </c>
      <c r="E105" s="81" t="str">
        <f t="shared" si="9"/>
        <v>0</v>
      </c>
      <c r="F105" s="115">
        <f t="shared" si="10"/>
        <v>0</v>
      </c>
      <c r="G105" s="115" t="str">
        <f t="shared" si="11"/>
        <v/>
      </c>
      <c r="P105" s="35"/>
      <c r="Q105" s="35"/>
      <c r="R105" s="35"/>
      <c r="S105" s="35"/>
      <c r="T105" s="35"/>
      <c r="U105" s="35"/>
      <c r="V105" s="18"/>
      <c r="W105" s="18"/>
      <c r="X105" s="18"/>
      <c r="Y105" s="18"/>
      <c r="Z105" s="18"/>
      <c r="AA105" s="18"/>
      <c r="AB105" s="18"/>
      <c r="AC105" s="18"/>
      <c r="AD105" s="18"/>
      <c r="AE105" s="18"/>
      <c r="AF105" s="18"/>
      <c r="AG105" s="18"/>
      <c r="AH105" s="18"/>
      <c r="AI105" s="18"/>
      <c r="AJ105" s="18"/>
      <c r="AK105" s="18"/>
    </row>
    <row r="106" spans="1:37" x14ac:dyDescent="0.25">
      <c r="A106" s="74">
        <v>77</v>
      </c>
      <c r="B106" s="81" t="str">
        <f t="shared" si="6"/>
        <v/>
      </c>
      <c r="C106" s="85" t="str">
        <f t="shared" si="7"/>
        <v/>
      </c>
      <c r="D106" s="85" t="str">
        <f t="shared" si="8"/>
        <v/>
      </c>
      <c r="E106" s="81" t="str">
        <f t="shared" si="9"/>
        <v>0</v>
      </c>
      <c r="F106" s="115">
        <f t="shared" si="10"/>
        <v>0</v>
      </c>
      <c r="G106" s="115" t="str">
        <f t="shared" si="11"/>
        <v/>
      </c>
      <c r="P106" s="35"/>
      <c r="Q106" s="35"/>
      <c r="R106" s="35"/>
      <c r="S106" s="35"/>
      <c r="T106" s="35"/>
      <c r="U106" s="35"/>
      <c r="V106" s="18"/>
      <c r="W106" s="18"/>
      <c r="X106" s="18"/>
      <c r="Y106" s="18"/>
      <c r="Z106" s="18"/>
      <c r="AA106" s="18"/>
      <c r="AB106" s="18"/>
      <c r="AC106" s="18"/>
      <c r="AD106" s="18"/>
      <c r="AE106" s="18"/>
      <c r="AF106" s="18"/>
      <c r="AG106" s="18"/>
      <c r="AH106" s="18"/>
      <c r="AI106" s="18"/>
      <c r="AJ106" s="18"/>
      <c r="AK106" s="18"/>
    </row>
    <row r="107" spans="1:37" x14ac:dyDescent="0.25">
      <c r="A107" s="74">
        <v>78</v>
      </c>
      <c r="B107" s="81" t="str">
        <f t="shared" si="6"/>
        <v/>
      </c>
      <c r="C107" s="85" t="str">
        <f t="shared" si="7"/>
        <v/>
      </c>
      <c r="D107" s="85" t="str">
        <f t="shared" si="8"/>
        <v/>
      </c>
      <c r="E107" s="81" t="str">
        <f t="shared" si="9"/>
        <v>0</v>
      </c>
      <c r="F107" s="115">
        <f t="shared" si="10"/>
        <v>0</v>
      </c>
      <c r="G107" s="115" t="str">
        <f t="shared" si="11"/>
        <v/>
      </c>
      <c r="P107" s="35"/>
      <c r="Q107" s="35"/>
      <c r="R107" s="35"/>
      <c r="S107" s="35"/>
      <c r="T107" s="35"/>
      <c r="U107" s="35"/>
      <c r="V107" s="18"/>
      <c r="W107" s="18"/>
      <c r="X107" s="18"/>
      <c r="Y107" s="18"/>
      <c r="Z107" s="18"/>
      <c r="AA107" s="18"/>
      <c r="AB107" s="18"/>
      <c r="AC107" s="18"/>
      <c r="AD107" s="18"/>
      <c r="AE107" s="18"/>
      <c r="AF107" s="18"/>
      <c r="AG107" s="18"/>
      <c r="AH107" s="18"/>
      <c r="AI107" s="18"/>
      <c r="AJ107" s="18"/>
      <c r="AK107" s="18"/>
    </row>
    <row r="108" spans="1:37" x14ac:dyDescent="0.25">
      <c r="A108" s="74">
        <v>79</v>
      </c>
      <c r="B108" s="81" t="str">
        <f t="shared" si="6"/>
        <v/>
      </c>
      <c r="C108" s="85" t="str">
        <f t="shared" si="7"/>
        <v/>
      </c>
      <c r="D108" s="85" t="str">
        <f t="shared" si="8"/>
        <v/>
      </c>
      <c r="E108" s="81" t="str">
        <f t="shared" si="9"/>
        <v>0</v>
      </c>
      <c r="F108" s="115">
        <f t="shared" si="10"/>
        <v>0</v>
      </c>
      <c r="G108" s="115" t="str">
        <f t="shared" si="11"/>
        <v/>
      </c>
      <c r="P108" s="35"/>
      <c r="Q108" s="35"/>
      <c r="R108" s="35"/>
      <c r="S108" s="35"/>
      <c r="T108" s="35"/>
      <c r="U108" s="35"/>
      <c r="V108" s="18"/>
      <c r="W108" s="18"/>
      <c r="X108" s="18"/>
      <c r="Y108" s="18"/>
      <c r="Z108" s="18"/>
      <c r="AA108" s="18"/>
      <c r="AB108" s="18"/>
      <c r="AC108" s="18"/>
      <c r="AD108" s="18"/>
      <c r="AE108" s="18"/>
      <c r="AF108" s="18"/>
      <c r="AG108" s="18"/>
      <c r="AH108" s="18"/>
      <c r="AI108" s="18"/>
      <c r="AJ108" s="18"/>
      <c r="AK108" s="18"/>
    </row>
    <row r="109" spans="1:37" x14ac:dyDescent="0.25">
      <c r="A109" s="74">
        <v>80</v>
      </c>
      <c r="B109" s="81" t="str">
        <f t="shared" si="6"/>
        <v/>
      </c>
      <c r="C109" s="85" t="str">
        <f t="shared" si="7"/>
        <v/>
      </c>
      <c r="D109" s="85" t="str">
        <f t="shared" si="8"/>
        <v/>
      </c>
      <c r="E109" s="81" t="str">
        <f t="shared" si="9"/>
        <v>0</v>
      </c>
      <c r="F109" s="115">
        <f t="shared" si="10"/>
        <v>0</v>
      </c>
      <c r="G109" s="115" t="str">
        <f t="shared" si="11"/>
        <v/>
      </c>
      <c r="P109" s="35"/>
      <c r="Q109" s="35"/>
      <c r="R109" s="35"/>
      <c r="S109" s="35"/>
      <c r="T109" s="35"/>
      <c r="U109" s="35"/>
      <c r="V109" s="18"/>
      <c r="W109" s="18"/>
      <c r="X109" s="18"/>
      <c r="Y109" s="18"/>
      <c r="Z109" s="18"/>
      <c r="AA109" s="18"/>
      <c r="AB109" s="18"/>
      <c r="AC109" s="18"/>
      <c r="AD109" s="18"/>
      <c r="AE109" s="18"/>
      <c r="AF109" s="18"/>
      <c r="AG109" s="18"/>
      <c r="AH109" s="18"/>
      <c r="AI109" s="18"/>
      <c r="AJ109" s="18"/>
      <c r="AK109" s="18"/>
    </row>
    <row r="110" spans="1:37" x14ac:dyDescent="0.25">
      <c r="A110" s="74">
        <v>81</v>
      </c>
      <c r="B110" s="81" t="str">
        <f t="shared" si="6"/>
        <v/>
      </c>
      <c r="C110" s="85" t="str">
        <f t="shared" si="7"/>
        <v/>
      </c>
      <c r="D110" s="85" t="str">
        <f t="shared" si="8"/>
        <v/>
      </c>
      <c r="E110" s="81" t="str">
        <f t="shared" si="9"/>
        <v>0</v>
      </c>
      <c r="F110" s="115">
        <f t="shared" si="10"/>
        <v>0</v>
      </c>
      <c r="G110" s="115" t="str">
        <f t="shared" si="11"/>
        <v/>
      </c>
      <c r="P110" s="35"/>
      <c r="Q110" s="35"/>
      <c r="R110" s="35"/>
      <c r="S110" s="35"/>
      <c r="T110" s="35"/>
      <c r="U110" s="35"/>
      <c r="V110" s="18"/>
      <c r="W110" s="18"/>
      <c r="X110" s="18"/>
      <c r="Y110" s="18"/>
      <c r="Z110" s="18"/>
      <c r="AA110" s="18"/>
      <c r="AB110" s="18"/>
      <c r="AC110" s="18"/>
      <c r="AD110" s="18"/>
      <c r="AE110" s="18"/>
      <c r="AF110" s="18"/>
      <c r="AG110" s="18"/>
      <c r="AH110" s="18"/>
      <c r="AI110" s="18"/>
      <c r="AJ110" s="18"/>
      <c r="AK110" s="18"/>
    </row>
    <row r="111" spans="1:37" x14ac:dyDescent="0.25">
      <c r="A111" s="74">
        <v>82</v>
      </c>
      <c r="B111" s="81" t="str">
        <f t="shared" si="6"/>
        <v/>
      </c>
      <c r="C111" s="85" t="str">
        <f t="shared" si="7"/>
        <v/>
      </c>
      <c r="D111" s="85" t="str">
        <f t="shared" si="8"/>
        <v/>
      </c>
      <c r="E111" s="81" t="str">
        <f t="shared" si="9"/>
        <v>0</v>
      </c>
      <c r="F111" s="115">
        <f t="shared" si="10"/>
        <v>0</v>
      </c>
      <c r="G111" s="115" t="str">
        <f t="shared" si="11"/>
        <v/>
      </c>
      <c r="P111" s="35"/>
      <c r="Q111" s="35"/>
      <c r="R111" s="35"/>
      <c r="S111" s="35"/>
      <c r="T111" s="35"/>
      <c r="U111" s="35"/>
      <c r="V111" s="18"/>
      <c r="W111" s="18"/>
      <c r="X111" s="18"/>
      <c r="Y111" s="18"/>
      <c r="Z111" s="18"/>
      <c r="AA111" s="18"/>
      <c r="AB111" s="18"/>
      <c r="AC111" s="18"/>
      <c r="AD111" s="18"/>
      <c r="AE111" s="18"/>
      <c r="AF111" s="18"/>
      <c r="AG111" s="18"/>
      <c r="AH111" s="18"/>
      <c r="AI111" s="18"/>
      <c r="AJ111" s="18"/>
      <c r="AK111" s="18"/>
    </row>
    <row r="112" spans="1:37" x14ac:dyDescent="0.25">
      <c r="A112" s="74">
        <v>83</v>
      </c>
      <c r="B112" s="81" t="str">
        <f t="shared" si="6"/>
        <v/>
      </c>
      <c r="C112" s="85" t="str">
        <f t="shared" si="7"/>
        <v/>
      </c>
      <c r="D112" s="85" t="str">
        <f t="shared" si="8"/>
        <v/>
      </c>
      <c r="E112" s="81" t="str">
        <f t="shared" si="9"/>
        <v>0</v>
      </c>
      <c r="F112" s="115">
        <f t="shared" si="10"/>
        <v>0</v>
      </c>
      <c r="G112" s="115" t="str">
        <f t="shared" si="11"/>
        <v/>
      </c>
      <c r="P112" s="35"/>
      <c r="Q112" s="35"/>
      <c r="R112" s="35"/>
      <c r="S112" s="35"/>
      <c r="T112" s="35"/>
      <c r="U112" s="35"/>
      <c r="V112" s="18"/>
      <c r="W112" s="18"/>
      <c r="X112" s="18"/>
      <c r="Y112" s="18"/>
      <c r="Z112" s="18"/>
      <c r="AA112" s="18"/>
      <c r="AB112" s="18"/>
      <c r="AC112" s="18"/>
      <c r="AD112" s="18"/>
      <c r="AE112" s="18"/>
      <c r="AF112" s="18"/>
      <c r="AG112" s="18"/>
      <c r="AH112" s="18"/>
      <c r="AI112" s="18"/>
      <c r="AJ112" s="18"/>
      <c r="AK112" s="18"/>
    </row>
    <row r="113" spans="1:37" x14ac:dyDescent="0.25">
      <c r="A113" s="74">
        <v>84</v>
      </c>
      <c r="B113" s="81" t="str">
        <f t="shared" si="6"/>
        <v/>
      </c>
      <c r="C113" s="85" t="str">
        <f t="shared" si="7"/>
        <v/>
      </c>
      <c r="D113" s="85" t="str">
        <f t="shared" si="8"/>
        <v/>
      </c>
      <c r="E113" s="81" t="str">
        <f t="shared" si="9"/>
        <v>0</v>
      </c>
      <c r="F113" s="115">
        <f t="shared" si="10"/>
        <v>0</v>
      </c>
      <c r="G113" s="115" t="str">
        <f t="shared" si="11"/>
        <v/>
      </c>
      <c r="P113" s="35"/>
      <c r="Q113" s="35"/>
      <c r="R113" s="35"/>
      <c r="S113" s="35"/>
      <c r="T113" s="35"/>
      <c r="U113" s="35"/>
      <c r="V113" s="18"/>
      <c r="W113" s="18"/>
      <c r="X113" s="18"/>
      <c r="Y113" s="18"/>
      <c r="Z113" s="18"/>
      <c r="AA113" s="18"/>
      <c r="AB113" s="18"/>
      <c r="AC113" s="18"/>
      <c r="AD113" s="18"/>
      <c r="AE113" s="18"/>
      <c r="AF113" s="18"/>
      <c r="AG113" s="18"/>
      <c r="AH113" s="18"/>
      <c r="AI113" s="18"/>
      <c r="AJ113" s="18"/>
      <c r="AK113" s="18"/>
    </row>
    <row r="114" spans="1:37" x14ac:dyDescent="0.25">
      <c r="A114" s="74">
        <v>85</v>
      </c>
      <c r="B114" s="81" t="str">
        <f t="shared" si="6"/>
        <v/>
      </c>
      <c r="C114" s="85" t="str">
        <f t="shared" si="7"/>
        <v/>
      </c>
      <c r="D114" s="85" t="str">
        <f t="shared" si="8"/>
        <v/>
      </c>
      <c r="E114" s="81" t="str">
        <f t="shared" si="9"/>
        <v>0</v>
      </c>
      <c r="F114" s="115">
        <f t="shared" si="10"/>
        <v>0</v>
      </c>
      <c r="G114" s="115" t="str">
        <f t="shared" si="11"/>
        <v/>
      </c>
      <c r="P114" s="35"/>
      <c r="Q114" s="35"/>
      <c r="R114" s="35"/>
      <c r="S114" s="35"/>
      <c r="T114" s="35"/>
      <c r="U114" s="35"/>
      <c r="V114" s="18"/>
      <c r="W114" s="18"/>
      <c r="X114" s="18"/>
      <c r="Y114" s="18"/>
      <c r="Z114" s="18"/>
      <c r="AA114" s="18"/>
      <c r="AB114" s="18"/>
      <c r="AC114" s="18"/>
      <c r="AD114" s="18"/>
      <c r="AE114" s="18"/>
      <c r="AF114" s="18"/>
      <c r="AG114" s="18"/>
      <c r="AH114" s="18"/>
      <c r="AI114" s="18"/>
      <c r="AJ114" s="18"/>
      <c r="AK114" s="18"/>
    </row>
    <row r="115" spans="1:37" x14ac:dyDescent="0.25">
      <c r="A115" s="74">
        <v>86</v>
      </c>
      <c r="B115" s="81" t="str">
        <f t="shared" si="6"/>
        <v/>
      </c>
      <c r="C115" s="85" t="str">
        <f t="shared" si="7"/>
        <v/>
      </c>
      <c r="D115" s="85" t="str">
        <f t="shared" si="8"/>
        <v/>
      </c>
      <c r="E115" s="81" t="str">
        <f t="shared" si="9"/>
        <v>0</v>
      </c>
      <c r="F115" s="115">
        <f t="shared" si="10"/>
        <v>0</v>
      </c>
      <c r="G115" s="115" t="str">
        <f t="shared" si="11"/>
        <v/>
      </c>
      <c r="P115" s="35"/>
      <c r="Q115" s="35"/>
      <c r="R115" s="35"/>
      <c r="S115" s="35"/>
      <c r="T115" s="35"/>
      <c r="U115" s="35"/>
      <c r="V115" s="18"/>
      <c r="W115" s="18"/>
      <c r="X115" s="18"/>
      <c r="Y115" s="18"/>
      <c r="Z115" s="18"/>
      <c r="AA115" s="18"/>
      <c r="AB115" s="18"/>
      <c r="AC115" s="18"/>
      <c r="AD115" s="18"/>
      <c r="AE115" s="18"/>
      <c r="AF115" s="18"/>
      <c r="AG115" s="18"/>
      <c r="AH115" s="18"/>
      <c r="AI115" s="18"/>
      <c r="AJ115" s="18"/>
      <c r="AK115" s="18"/>
    </row>
    <row r="116" spans="1:37" x14ac:dyDescent="0.25">
      <c r="A116" s="74">
        <v>87</v>
      </c>
      <c r="B116" s="81" t="str">
        <f t="shared" si="6"/>
        <v/>
      </c>
      <c r="C116" s="85" t="str">
        <f t="shared" si="7"/>
        <v/>
      </c>
      <c r="D116" s="85" t="str">
        <f t="shared" si="8"/>
        <v/>
      </c>
      <c r="E116" s="81" t="str">
        <f t="shared" si="9"/>
        <v>0</v>
      </c>
      <c r="F116" s="115">
        <f t="shared" si="10"/>
        <v>0</v>
      </c>
      <c r="G116" s="115" t="str">
        <f t="shared" si="11"/>
        <v/>
      </c>
      <c r="V116" s="18"/>
      <c r="W116" s="18"/>
      <c r="X116" s="18"/>
      <c r="Y116" s="18"/>
      <c r="Z116" s="18"/>
      <c r="AA116" s="18"/>
      <c r="AB116" s="18"/>
      <c r="AC116" s="18"/>
      <c r="AD116" s="18"/>
      <c r="AE116" s="18"/>
      <c r="AF116" s="18"/>
      <c r="AG116" s="18"/>
      <c r="AH116" s="18"/>
      <c r="AI116" s="18"/>
      <c r="AJ116" s="18"/>
      <c r="AK116" s="18"/>
    </row>
    <row r="117" spans="1:37" x14ac:dyDescent="0.25">
      <c r="A117" s="74">
        <v>88</v>
      </c>
      <c r="B117" s="81" t="str">
        <f t="shared" si="6"/>
        <v/>
      </c>
      <c r="C117" s="85" t="str">
        <f t="shared" si="7"/>
        <v/>
      </c>
      <c r="D117" s="85" t="str">
        <f t="shared" si="8"/>
        <v/>
      </c>
      <c r="E117" s="81" t="str">
        <f t="shared" si="9"/>
        <v>0</v>
      </c>
      <c r="F117" s="115">
        <f t="shared" si="10"/>
        <v>0</v>
      </c>
      <c r="G117" s="115" t="str">
        <f t="shared" si="11"/>
        <v/>
      </c>
    </row>
    <row r="118" spans="1:37" x14ac:dyDescent="0.25">
      <c r="A118" s="74">
        <v>89</v>
      </c>
      <c r="B118" s="81" t="str">
        <f t="shared" si="6"/>
        <v/>
      </c>
      <c r="C118" s="85" t="str">
        <f t="shared" si="7"/>
        <v/>
      </c>
      <c r="D118" s="85" t="str">
        <f t="shared" si="8"/>
        <v/>
      </c>
      <c r="E118" s="81" t="str">
        <f t="shared" si="9"/>
        <v>0</v>
      </c>
      <c r="F118" s="115">
        <f t="shared" si="10"/>
        <v>0</v>
      </c>
      <c r="G118" s="115" t="str">
        <f t="shared" si="11"/>
        <v/>
      </c>
    </row>
    <row r="119" spans="1:37" x14ac:dyDescent="0.25">
      <c r="A119" s="74">
        <v>90</v>
      </c>
      <c r="B119" s="81" t="str">
        <f t="shared" si="6"/>
        <v/>
      </c>
      <c r="C119" s="85" t="str">
        <f t="shared" si="7"/>
        <v/>
      </c>
      <c r="D119" s="85" t="str">
        <f t="shared" si="8"/>
        <v/>
      </c>
      <c r="E119" s="81" t="str">
        <f t="shared" si="9"/>
        <v>0</v>
      </c>
      <c r="F119" s="115">
        <f t="shared" si="10"/>
        <v>0</v>
      </c>
      <c r="G119" s="115" t="str">
        <f t="shared" si="11"/>
        <v/>
      </c>
    </row>
    <row r="120" spans="1:37" x14ac:dyDescent="0.25">
      <c r="A120" s="74">
        <v>91</v>
      </c>
      <c r="B120" s="81" t="str">
        <f t="shared" si="6"/>
        <v/>
      </c>
      <c r="C120" s="85" t="str">
        <f t="shared" si="7"/>
        <v/>
      </c>
      <c r="D120" s="85" t="str">
        <f t="shared" si="8"/>
        <v/>
      </c>
      <c r="E120" s="81" t="str">
        <f t="shared" si="9"/>
        <v>0</v>
      </c>
      <c r="F120" s="115">
        <f t="shared" si="10"/>
        <v>0</v>
      </c>
      <c r="G120" s="115" t="str">
        <f t="shared" si="11"/>
        <v/>
      </c>
    </row>
    <row r="121" spans="1:37" x14ac:dyDescent="0.25">
      <c r="A121" s="74">
        <v>92</v>
      </c>
      <c r="B121" s="81" t="str">
        <f t="shared" si="6"/>
        <v/>
      </c>
      <c r="C121" s="85" t="str">
        <f t="shared" si="7"/>
        <v/>
      </c>
      <c r="D121" s="85" t="str">
        <f t="shared" si="8"/>
        <v/>
      </c>
      <c r="E121" s="81" t="str">
        <f t="shared" si="9"/>
        <v>0</v>
      </c>
      <c r="F121" s="115">
        <f t="shared" si="10"/>
        <v>0</v>
      </c>
      <c r="G121" s="115" t="str">
        <f t="shared" si="11"/>
        <v/>
      </c>
    </row>
    <row r="122" spans="1:37" x14ac:dyDescent="0.25">
      <c r="A122" s="74">
        <v>93</v>
      </c>
      <c r="B122" s="81" t="str">
        <f t="shared" si="6"/>
        <v/>
      </c>
      <c r="C122" s="85" t="str">
        <f t="shared" si="7"/>
        <v/>
      </c>
      <c r="D122" s="85" t="str">
        <f t="shared" si="8"/>
        <v/>
      </c>
      <c r="E122" s="81" t="str">
        <f t="shared" si="9"/>
        <v>0</v>
      </c>
      <c r="F122" s="115">
        <f t="shared" si="10"/>
        <v>0</v>
      </c>
      <c r="G122" s="115" t="str">
        <f t="shared" si="11"/>
        <v/>
      </c>
    </row>
    <row r="123" spans="1:37" x14ac:dyDescent="0.25">
      <c r="A123" s="74">
        <v>94</v>
      </c>
      <c r="B123" s="81" t="str">
        <f t="shared" si="6"/>
        <v/>
      </c>
      <c r="C123" s="85" t="str">
        <f t="shared" si="7"/>
        <v/>
      </c>
      <c r="D123" s="85" t="str">
        <f t="shared" si="8"/>
        <v/>
      </c>
      <c r="E123" s="81" t="str">
        <f t="shared" si="9"/>
        <v>0</v>
      </c>
      <c r="F123" s="115">
        <f t="shared" si="10"/>
        <v>0</v>
      </c>
      <c r="G123" s="115" t="str">
        <f t="shared" si="11"/>
        <v/>
      </c>
    </row>
    <row r="124" spans="1:37" x14ac:dyDescent="0.25">
      <c r="A124" s="74">
        <v>95</v>
      </c>
      <c r="B124" s="81" t="str">
        <f t="shared" si="6"/>
        <v/>
      </c>
      <c r="C124" s="85" t="str">
        <f t="shared" si="7"/>
        <v/>
      </c>
      <c r="D124" s="85" t="str">
        <f t="shared" si="8"/>
        <v/>
      </c>
      <c r="E124" s="81" t="str">
        <f t="shared" si="9"/>
        <v>0</v>
      </c>
      <c r="F124" s="115">
        <f t="shared" si="10"/>
        <v>0</v>
      </c>
      <c r="G124" s="115" t="str">
        <f t="shared" si="11"/>
        <v/>
      </c>
    </row>
    <row r="125" spans="1:37" x14ac:dyDescent="0.25">
      <c r="A125" s="74">
        <v>96</v>
      </c>
      <c r="B125" s="81" t="str">
        <f t="shared" si="6"/>
        <v/>
      </c>
      <c r="C125" s="85" t="str">
        <f t="shared" si="7"/>
        <v/>
      </c>
      <c r="D125" s="85" t="str">
        <f t="shared" si="8"/>
        <v/>
      </c>
      <c r="E125" s="81" t="str">
        <f t="shared" si="9"/>
        <v>0</v>
      </c>
      <c r="F125" s="115">
        <f t="shared" si="10"/>
        <v>0</v>
      </c>
      <c r="G125" s="115" t="str">
        <f t="shared" si="11"/>
        <v/>
      </c>
    </row>
    <row r="126" spans="1:37" x14ac:dyDescent="0.25">
      <c r="A126" s="74">
        <v>97</v>
      </c>
      <c r="B126" s="81" t="str">
        <f t="shared" si="6"/>
        <v/>
      </c>
      <c r="C126" s="85" t="str">
        <f t="shared" si="7"/>
        <v/>
      </c>
      <c r="D126" s="85" t="str">
        <f t="shared" si="8"/>
        <v/>
      </c>
      <c r="E126" s="81" t="str">
        <f t="shared" si="9"/>
        <v>0</v>
      </c>
      <c r="F126" s="115">
        <f t="shared" si="10"/>
        <v>0</v>
      </c>
      <c r="G126" s="115" t="str">
        <f t="shared" si="11"/>
        <v/>
      </c>
    </row>
    <row r="127" spans="1:37" x14ac:dyDescent="0.25">
      <c r="A127" s="74">
        <v>98</v>
      </c>
      <c r="B127" s="81" t="str">
        <f t="shared" si="6"/>
        <v/>
      </c>
      <c r="C127" s="85" t="str">
        <f t="shared" si="7"/>
        <v/>
      </c>
      <c r="D127" s="85" t="str">
        <f t="shared" si="8"/>
        <v/>
      </c>
      <c r="E127" s="81" t="str">
        <f t="shared" si="9"/>
        <v>0</v>
      </c>
      <c r="F127" s="115">
        <f t="shared" si="10"/>
        <v>0</v>
      </c>
      <c r="G127" s="115" t="str">
        <f t="shared" si="11"/>
        <v/>
      </c>
    </row>
    <row r="128" spans="1:37" x14ac:dyDescent="0.25">
      <c r="A128" s="74">
        <v>99</v>
      </c>
      <c r="B128" s="81" t="str">
        <f t="shared" si="6"/>
        <v/>
      </c>
      <c r="C128" s="85" t="str">
        <f t="shared" si="7"/>
        <v/>
      </c>
      <c r="D128" s="85" t="str">
        <f t="shared" si="8"/>
        <v/>
      </c>
      <c r="E128" s="81" t="str">
        <f t="shared" si="9"/>
        <v>0</v>
      </c>
      <c r="F128" s="115">
        <f t="shared" si="10"/>
        <v>0</v>
      </c>
      <c r="G128" s="115" t="str">
        <f t="shared" si="11"/>
        <v/>
      </c>
    </row>
    <row r="129" spans="1:7" x14ac:dyDescent="0.25">
      <c r="A129" s="74">
        <v>100</v>
      </c>
      <c r="B129" s="81" t="str">
        <f t="shared" si="6"/>
        <v/>
      </c>
      <c r="C129" s="85" t="str">
        <f t="shared" si="7"/>
        <v/>
      </c>
      <c r="D129" s="85" t="str">
        <f t="shared" si="8"/>
        <v/>
      </c>
      <c r="E129" s="81" t="str">
        <f t="shared" si="9"/>
        <v>0</v>
      </c>
      <c r="F129" s="115">
        <f t="shared" si="10"/>
        <v>0</v>
      </c>
      <c r="G129" s="115" t="str">
        <f t="shared" si="11"/>
        <v/>
      </c>
    </row>
    <row r="130" spans="1:7" x14ac:dyDescent="0.25">
      <c r="A130" s="74">
        <v>101</v>
      </c>
      <c r="B130" s="81" t="str">
        <f t="shared" si="6"/>
        <v/>
      </c>
      <c r="C130" s="85" t="str">
        <f t="shared" si="7"/>
        <v/>
      </c>
      <c r="D130" s="85" t="str">
        <f t="shared" si="8"/>
        <v/>
      </c>
      <c r="E130" s="81" t="str">
        <f t="shared" si="9"/>
        <v>0</v>
      </c>
      <c r="F130" s="115">
        <f t="shared" si="10"/>
        <v>0</v>
      </c>
      <c r="G130" s="115" t="str">
        <f t="shared" si="11"/>
        <v/>
      </c>
    </row>
    <row r="131" spans="1:7" x14ac:dyDescent="0.25">
      <c r="A131" s="74">
        <v>102</v>
      </c>
      <c r="B131" s="81" t="str">
        <f t="shared" si="6"/>
        <v/>
      </c>
      <c r="C131" s="85" t="str">
        <f t="shared" si="7"/>
        <v/>
      </c>
      <c r="D131" s="85" t="str">
        <f t="shared" si="8"/>
        <v/>
      </c>
      <c r="E131" s="81" t="str">
        <f t="shared" si="9"/>
        <v>0</v>
      </c>
      <c r="F131" s="115">
        <f t="shared" si="10"/>
        <v>0</v>
      </c>
      <c r="G131" s="115" t="str">
        <f t="shared" si="11"/>
        <v/>
      </c>
    </row>
    <row r="132" spans="1:7" x14ac:dyDescent="0.25">
      <c r="A132" s="74">
        <v>103</v>
      </c>
      <c r="B132" s="81" t="str">
        <f t="shared" si="6"/>
        <v/>
      </c>
      <c r="C132" s="85" t="str">
        <f t="shared" si="7"/>
        <v/>
      </c>
      <c r="D132" s="85" t="str">
        <f t="shared" si="8"/>
        <v/>
      </c>
      <c r="E132" s="81" t="str">
        <f t="shared" si="9"/>
        <v>0</v>
      </c>
      <c r="F132" s="115">
        <f t="shared" si="10"/>
        <v>0</v>
      </c>
      <c r="G132" s="115" t="str">
        <f t="shared" si="11"/>
        <v/>
      </c>
    </row>
    <row r="133" spans="1:7" x14ac:dyDescent="0.25">
      <c r="A133" s="74">
        <v>104</v>
      </c>
      <c r="B133" s="81" t="str">
        <f t="shared" si="6"/>
        <v/>
      </c>
      <c r="C133" s="85" t="str">
        <f t="shared" si="7"/>
        <v/>
      </c>
      <c r="D133" s="85" t="str">
        <f t="shared" si="8"/>
        <v/>
      </c>
      <c r="E133" s="81" t="str">
        <f t="shared" si="9"/>
        <v>0</v>
      </c>
      <c r="F133" s="115">
        <f t="shared" si="10"/>
        <v>0</v>
      </c>
      <c r="G133" s="115" t="str">
        <f t="shared" si="11"/>
        <v/>
      </c>
    </row>
    <row r="134" spans="1:7" x14ac:dyDescent="0.25">
      <c r="A134" s="74">
        <v>105</v>
      </c>
      <c r="B134" s="81" t="str">
        <f t="shared" si="6"/>
        <v/>
      </c>
      <c r="C134" s="85" t="str">
        <f t="shared" si="7"/>
        <v/>
      </c>
      <c r="D134" s="85" t="str">
        <f t="shared" si="8"/>
        <v/>
      </c>
      <c r="E134" s="81" t="str">
        <f t="shared" si="9"/>
        <v>0</v>
      </c>
      <c r="F134" s="115">
        <f t="shared" si="10"/>
        <v>0</v>
      </c>
      <c r="G134" s="115" t="str">
        <f t="shared" si="11"/>
        <v/>
      </c>
    </row>
    <row r="135" spans="1:7" x14ac:dyDescent="0.25">
      <c r="A135" s="74">
        <v>106</v>
      </c>
      <c r="B135" s="81" t="str">
        <f t="shared" si="6"/>
        <v/>
      </c>
      <c r="C135" s="85" t="str">
        <f t="shared" si="7"/>
        <v/>
      </c>
      <c r="D135" s="85" t="str">
        <f t="shared" si="8"/>
        <v/>
      </c>
      <c r="E135" s="81" t="str">
        <f t="shared" si="9"/>
        <v>0</v>
      </c>
      <c r="F135" s="115">
        <f t="shared" si="10"/>
        <v>0</v>
      </c>
      <c r="G135" s="115" t="str">
        <f t="shared" si="11"/>
        <v/>
      </c>
    </row>
    <row r="136" spans="1:7" x14ac:dyDescent="0.25">
      <c r="A136" s="74">
        <v>107</v>
      </c>
      <c r="B136" s="81" t="str">
        <f t="shared" si="6"/>
        <v/>
      </c>
      <c r="C136" s="85" t="str">
        <f t="shared" si="7"/>
        <v/>
      </c>
      <c r="D136" s="85" t="str">
        <f t="shared" si="8"/>
        <v/>
      </c>
      <c r="E136" s="81" t="str">
        <f t="shared" si="9"/>
        <v>0</v>
      </c>
      <c r="F136" s="115">
        <f t="shared" si="10"/>
        <v>0</v>
      </c>
      <c r="G136" s="115" t="str">
        <f t="shared" si="11"/>
        <v/>
      </c>
    </row>
    <row r="137" spans="1:7" x14ac:dyDescent="0.25">
      <c r="A137" s="74">
        <v>108</v>
      </c>
      <c r="B137" s="81" t="str">
        <f t="shared" si="6"/>
        <v/>
      </c>
      <c r="C137" s="85" t="str">
        <f t="shared" si="7"/>
        <v/>
      </c>
      <c r="D137" s="85" t="str">
        <f t="shared" si="8"/>
        <v/>
      </c>
      <c r="E137" s="81" t="str">
        <f t="shared" si="9"/>
        <v>0</v>
      </c>
      <c r="F137" s="115">
        <f t="shared" si="10"/>
        <v>0</v>
      </c>
      <c r="G137" s="115" t="str">
        <f t="shared" si="11"/>
        <v/>
      </c>
    </row>
    <row r="138" spans="1:7" x14ac:dyDescent="0.25">
      <c r="A138" s="74">
        <v>109</v>
      </c>
      <c r="B138" s="81" t="str">
        <f t="shared" si="6"/>
        <v/>
      </c>
      <c r="C138" s="85" t="str">
        <f t="shared" si="7"/>
        <v/>
      </c>
      <c r="D138" s="85" t="str">
        <f t="shared" si="8"/>
        <v/>
      </c>
      <c r="E138" s="81" t="str">
        <f t="shared" si="9"/>
        <v>0</v>
      </c>
      <c r="F138" s="115">
        <f t="shared" si="10"/>
        <v>0</v>
      </c>
      <c r="G138" s="115" t="str">
        <f t="shared" si="11"/>
        <v/>
      </c>
    </row>
    <row r="139" spans="1:7" x14ac:dyDescent="0.25">
      <c r="A139" s="74">
        <v>110</v>
      </c>
      <c r="B139" s="81" t="str">
        <f t="shared" si="6"/>
        <v/>
      </c>
      <c r="C139" s="85" t="str">
        <f t="shared" si="7"/>
        <v/>
      </c>
      <c r="D139" s="85" t="str">
        <f t="shared" si="8"/>
        <v/>
      </c>
      <c r="E139" s="81" t="str">
        <f t="shared" si="9"/>
        <v>0</v>
      </c>
      <c r="F139" s="115">
        <f t="shared" si="10"/>
        <v>0</v>
      </c>
      <c r="G139" s="115" t="str">
        <f t="shared" si="11"/>
        <v/>
      </c>
    </row>
    <row r="140" spans="1:7" x14ac:dyDescent="0.25">
      <c r="A140" s="74">
        <v>111</v>
      </c>
      <c r="B140" s="81" t="str">
        <f t="shared" si="6"/>
        <v/>
      </c>
      <c r="C140" s="85" t="str">
        <f t="shared" si="7"/>
        <v/>
      </c>
      <c r="D140" s="85" t="str">
        <f t="shared" si="8"/>
        <v/>
      </c>
      <c r="E140" s="81" t="str">
        <f t="shared" si="9"/>
        <v>0</v>
      </c>
      <c r="F140" s="115">
        <f t="shared" si="10"/>
        <v>0</v>
      </c>
      <c r="G140" s="115" t="str">
        <f t="shared" si="11"/>
        <v/>
      </c>
    </row>
    <row r="141" spans="1:7" x14ac:dyDescent="0.25">
      <c r="A141" s="74">
        <v>112</v>
      </c>
      <c r="B141" s="81" t="str">
        <f t="shared" si="6"/>
        <v/>
      </c>
      <c r="C141" s="85" t="str">
        <f t="shared" si="7"/>
        <v/>
      </c>
      <c r="D141" s="85" t="str">
        <f t="shared" si="8"/>
        <v/>
      </c>
      <c r="E141" s="81" t="str">
        <f t="shared" si="9"/>
        <v>0</v>
      </c>
      <c r="F141" s="115">
        <f t="shared" si="10"/>
        <v>0</v>
      </c>
      <c r="G141" s="115" t="str">
        <f t="shared" si="11"/>
        <v/>
      </c>
    </row>
    <row r="142" spans="1:7" x14ac:dyDescent="0.25">
      <c r="A142" s="74">
        <v>113</v>
      </c>
      <c r="B142" s="81" t="str">
        <f t="shared" si="6"/>
        <v/>
      </c>
      <c r="C142" s="85" t="str">
        <f t="shared" si="7"/>
        <v/>
      </c>
      <c r="D142" s="85" t="str">
        <f t="shared" si="8"/>
        <v/>
      </c>
      <c r="E142" s="81" t="str">
        <f t="shared" si="9"/>
        <v>0</v>
      </c>
      <c r="F142" s="115">
        <f t="shared" si="10"/>
        <v>0</v>
      </c>
      <c r="G142" s="115" t="str">
        <f t="shared" si="11"/>
        <v/>
      </c>
    </row>
    <row r="143" spans="1:7" x14ac:dyDescent="0.25">
      <c r="A143" s="74">
        <v>114</v>
      </c>
      <c r="B143" s="81" t="str">
        <f t="shared" si="6"/>
        <v/>
      </c>
      <c r="C143" s="85" t="str">
        <f t="shared" si="7"/>
        <v/>
      </c>
      <c r="D143" s="85" t="str">
        <f t="shared" si="8"/>
        <v/>
      </c>
      <c r="E143" s="81" t="str">
        <f t="shared" si="9"/>
        <v>0</v>
      </c>
      <c r="F143" s="115">
        <f t="shared" si="10"/>
        <v>0</v>
      </c>
      <c r="G143" s="115" t="str">
        <f t="shared" si="11"/>
        <v/>
      </c>
    </row>
    <row r="144" spans="1:7" x14ac:dyDescent="0.25">
      <c r="A144" s="74">
        <v>115</v>
      </c>
      <c r="B144" s="81" t="str">
        <f t="shared" si="6"/>
        <v/>
      </c>
      <c r="C144" s="85" t="str">
        <f t="shared" si="7"/>
        <v/>
      </c>
      <c r="D144" s="85" t="str">
        <f t="shared" si="8"/>
        <v/>
      </c>
      <c r="E144" s="81" t="str">
        <f t="shared" si="9"/>
        <v>0</v>
      </c>
      <c r="F144" s="115">
        <f t="shared" si="10"/>
        <v>0</v>
      </c>
      <c r="G144" s="115" t="str">
        <f t="shared" si="11"/>
        <v/>
      </c>
    </row>
    <row r="145" spans="1:7" x14ac:dyDescent="0.25">
      <c r="A145" s="74">
        <v>116</v>
      </c>
      <c r="B145" s="81" t="str">
        <f t="shared" si="6"/>
        <v/>
      </c>
      <c r="C145" s="85" t="str">
        <f t="shared" si="7"/>
        <v/>
      </c>
      <c r="D145" s="85" t="str">
        <f t="shared" si="8"/>
        <v/>
      </c>
      <c r="E145" s="81" t="str">
        <f t="shared" si="9"/>
        <v>0</v>
      </c>
      <c r="F145" s="115">
        <f t="shared" si="10"/>
        <v>0</v>
      </c>
      <c r="G145" s="115" t="str">
        <f t="shared" si="11"/>
        <v/>
      </c>
    </row>
    <row r="146" spans="1:7" x14ac:dyDescent="0.25">
      <c r="A146" s="74">
        <v>117</v>
      </c>
      <c r="B146" s="81" t="str">
        <f t="shared" si="6"/>
        <v/>
      </c>
      <c r="C146" s="85" t="str">
        <f t="shared" si="7"/>
        <v/>
      </c>
      <c r="D146" s="85" t="str">
        <f t="shared" si="8"/>
        <v/>
      </c>
      <c r="E146" s="81" t="str">
        <f t="shared" si="9"/>
        <v>0</v>
      </c>
      <c r="F146" s="115">
        <f t="shared" si="10"/>
        <v>0</v>
      </c>
      <c r="G146" s="115" t="str">
        <f t="shared" si="11"/>
        <v/>
      </c>
    </row>
    <row r="147" spans="1:7" x14ac:dyDescent="0.25">
      <c r="A147" s="74">
        <v>118</v>
      </c>
      <c r="B147" s="81" t="str">
        <f t="shared" si="6"/>
        <v/>
      </c>
      <c r="C147" s="85" t="str">
        <f t="shared" si="7"/>
        <v/>
      </c>
      <c r="D147" s="85" t="str">
        <f t="shared" si="8"/>
        <v/>
      </c>
      <c r="E147" s="81" t="str">
        <f t="shared" si="9"/>
        <v>0</v>
      </c>
      <c r="F147" s="115">
        <f t="shared" si="10"/>
        <v>0</v>
      </c>
      <c r="G147" s="115" t="str">
        <f t="shared" si="11"/>
        <v/>
      </c>
    </row>
    <row r="148" spans="1:7" x14ac:dyDescent="0.25">
      <c r="A148" s="74">
        <v>119</v>
      </c>
      <c r="B148" s="81" t="str">
        <f t="shared" si="6"/>
        <v/>
      </c>
      <c r="C148" s="85" t="str">
        <f t="shared" si="7"/>
        <v/>
      </c>
      <c r="D148" s="85" t="str">
        <f t="shared" si="8"/>
        <v/>
      </c>
      <c r="E148" s="81" t="str">
        <f t="shared" si="9"/>
        <v>0</v>
      </c>
      <c r="F148" s="115">
        <f t="shared" si="10"/>
        <v>0</v>
      </c>
      <c r="G148" s="115" t="str">
        <f t="shared" si="11"/>
        <v/>
      </c>
    </row>
    <row r="149" spans="1:7" x14ac:dyDescent="0.25">
      <c r="A149" s="74">
        <v>120</v>
      </c>
      <c r="B149" s="81" t="str">
        <f t="shared" si="6"/>
        <v/>
      </c>
      <c r="C149" s="85" t="str">
        <f t="shared" si="7"/>
        <v/>
      </c>
      <c r="D149" s="85" t="str">
        <f t="shared" si="8"/>
        <v/>
      </c>
      <c r="E149" s="81" t="str">
        <f t="shared" si="9"/>
        <v>0</v>
      </c>
      <c r="F149" s="115">
        <f t="shared" si="10"/>
        <v>0</v>
      </c>
      <c r="G149" s="115" t="str">
        <f t="shared" si="11"/>
        <v/>
      </c>
    </row>
    <row r="150" spans="1:7" x14ac:dyDescent="0.25">
      <c r="A150" s="74">
        <v>121</v>
      </c>
      <c r="B150" s="81" t="str">
        <f t="shared" si="6"/>
        <v/>
      </c>
      <c r="C150" s="85" t="str">
        <f t="shared" si="7"/>
        <v/>
      </c>
      <c r="D150" s="85" t="str">
        <f t="shared" si="8"/>
        <v/>
      </c>
      <c r="E150" s="81" t="str">
        <f t="shared" si="9"/>
        <v>0</v>
      </c>
      <c r="F150" s="115">
        <f t="shared" si="10"/>
        <v>0</v>
      </c>
      <c r="G150" s="115" t="str">
        <f t="shared" si="11"/>
        <v/>
      </c>
    </row>
    <row r="151" spans="1:7" x14ac:dyDescent="0.25">
      <c r="A151" s="74">
        <v>122</v>
      </c>
      <c r="B151" s="81" t="str">
        <f t="shared" si="6"/>
        <v/>
      </c>
      <c r="C151" s="85" t="str">
        <f t="shared" si="7"/>
        <v/>
      </c>
      <c r="D151" s="85" t="str">
        <f t="shared" si="8"/>
        <v/>
      </c>
      <c r="E151" s="81" t="str">
        <f t="shared" si="9"/>
        <v>0</v>
      </c>
      <c r="F151" s="115">
        <f t="shared" si="10"/>
        <v>0</v>
      </c>
      <c r="G151" s="115" t="str">
        <f t="shared" si="11"/>
        <v/>
      </c>
    </row>
    <row r="152" spans="1:7" x14ac:dyDescent="0.25">
      <c r="A152" s="74">
        <v>123</v>
      </c>
      <c r="B152" s="81" t="str">
        <f t="shared" si="6"/>
        <v/>
      </c>
      <c r="C152" s="85" t="str">
        <f t="shared" si="7"/>
        <v/>
      </c>
      <c r="D152" s="85" t="str">
        <f t="shared" si="8"/>
        <v/>
      </c>
      <c r="E152" s="81" t="str">
        <f t="shared" si="9"/>
        <v>0</v>
      </c>
      <c r="F152" s="115">
        <f t="shared" si="10"/>
        <v>0</v>
      </c>
      <c r="G152" s="115" t="str">
        <f t="shared" si="11"/>
        <v/>
      </c>
    </row>
    <row r="153" spans="1:7" x14ac:dyDescent="0.25">
      <c r="A153" s="74">
        <v>124</v>
      </c>
      <c r="B153" s="81" t="str">
        <f t="shared" si="6"/>
        <v/>
      </c>
      <c r="C153" s="85" t="str">
        <f t="shared" si="7"/>
        <v/>
      </c>
      <c r="D153" s="85" t="str">
        <f t="shared" si="8"/>
        <v/>
      </c>
      <c r="E153" s="81" t="str">
        <f t="shared" si="9"/>
        <v>0</v>
      </c>
      <c r="F153" s="115">
        <f t="shared" si="10"/>
        <v>0</v>
      </c>
      <c r="G153" s="115" t="str">
        <f t="shared" si="11"/>
        <v/>
      </c>
    </row>
    <row r="154" spans="1:7" x14ac:dyDescent="0.25">
      <c r="A154" s="74">
        <v>125</v>
      </c>
      <c r="B154" s="81" t="str">
        <f t="shared" si="6"/>
        <v/>
      </c>
      <c r="C154" s="85" t="str">
        <f t="shared" si="7"/>
        <v/>
      </c>
      <c r="D154" s="85" t="str">
        <f t="shared" si="8"/>
        <v/>
      </c>
      <c r="E154" s="81" t="str">
        <f t="shared" si="9"/>
        <v>0</v>
      </c>
      <c r="F154" s="115">
        <f t="shared" si="10"/>
        <v>0</v>
      </c>
      <c r="G154" s="115" t="str">
        <f t="shared" si="11"/>
        <v/>
      </c>
    </row>
    <row r="155" spans="1:7" x14ac:dyDescent="0.25">
      <c r="A155" s="74">
        <v>126</v>
      </c>
      <c r="B155" s="81" t="str">
        <f t="shared" si="6"/>
        <v/>
      </c>
      <c r="C155" s="85" t="str">
        <f t="shared" si="7"/>
        <v/>
      </c>
      <c r="D155" s="85" t="str">
        <f t="shared" si="8"/>
        <v/>
      </c>
      <c r="E155" s="81" t="str">
        <f t="shared" si="9"/>
        <v>0</v>
      </c>
      <c r="F155" s="115">
        <f t="shared" si="10"/>
        <v>0</v>
      </c>
      <c r="G155" s="115" t="str">
        <f t="shared" si="11"/>
        <v/>
      </c>
    </row>
    <row r="156" spans="1:7" x14ac:dyDescent="0.25">
      <c r="A156" s="74">
        <v>127</v>
      </c>
      <c r="B156" s="81" t="str">
        <f t="shared" si="6"/>
        <v/>
      </c>
      <c r="C156" s="85" t="str">
        <f t="shared" si="7"/>
        <v/>
      </c>
      <c r="D156" s="85" t="str">
        <f t="shared" si="8"/>
        <v/>
      </c>
      <c r="E156" s="81" t="str">
        <f t="shared" si="9"/>
        <v>0</v>
      </c>
      <c r="F156" s="115">
        <f t="shared" si="10"/>
        <v>0</v>
      </c>
      <c r="G156" s="115" t="str">
        <f t="shared" si="11"/>
        <v/>
      </c>
    </row>
    <row r="157" spans="1:7" x14ac:dyDescent="0.25">
      <c r="A157" s="74">
        <v>128</v>
      </c>
      <c r="B157" s="81" t="str">
        <f t="shared" si="6"/>
        <v/>
      </c>
      <c r="C157" s="85" t="str">
        <f t="shared" si="7"/>
        <v/>
      </c>
      <c r="D157" s="85" t="str">
        <f t="shared" si="8"/>
        <v/>
      </c>
      <c r="E157" s="81" t="str">
        <f t="shared" si="9"/>
        <v>0</v>
      </c>
      <c r="F157" s="115">
        <f t="shared" si="10"/>
        <v>0</v>
      </c>
      <c r="G157" s="115" t="str">
        <f t="shared" si="11"/>
        <v/>
      </c>
    </row>
    <row r="158" spans="1:7" x14ac:dyDescent="0.25">
      <c r="A158" s="74">
        <v>129</v>
      </c>
      <c r="B158" s="81" t="str">
        <f t="shared" si="6"/>
        <v/>
      </c>
      <c r="C158" s="85" t="str">
        <f t="shared" si="7"/>
        <v/>
      </c>
      <c r="D158" s="85" t="str">
        <f t="shared" si="8"/>
        <v/>
      </c>
      <c r="E158" s="81" t="str">
        <f t="shared" si="9"/>
        <v>0</v>
      </c>
      <c r="F158" s="115">
        <f t="shared" si="10"/>
        <v>0</v>
      </c>
      <c r="G158" s="115" t="str">
        <f t="shared" si="11"/>
        <v/>
      </c>
    </row>
    <row r="159" spans="1:7" x14ac:dyDescent="0.25">
      <c r="A159" s="74">
        <v>130</v>
      </c>
      <c r="B159" s="81" t="str">
        <f t="shared" ref="B159:B179" si="12">IF(A159&lt;=$B$27,A159,"")</f>
        <v/>
      </c>
      <c r="C159" s="85" t="str">
        <f t="shared" ref="C159:C179" si="13">IF(B159="","",$C$28)</f>
        <v/>
      </c>
      <c r="D159" s="85" t="str">
        <f t="shared" ref="D159:D179" si="14">IF(B159="","",$D$28)</f>
        <v/>
      </c>
      <c r="E159" s="81" t="str">
        <f t="shared" ref="E159:E179" si="15">IF(B159&lt;=$E$27,A159,"0")</f>
        <v>0</v>
      </c>
      <c r="F159" s="115">
        <f t="shared" ref="F159:F179" si="16">IF(E159="","0",$F$28)</f>
        <v>0</v>
      </c>
      <c r="G159" s="115" t="str">
        <f t="shared" si="11"/>
        <v/>
      </c>
    </row>
    <row r="160" spans="1:7" x14ac:dyDescent="0.25">
      <c r="A160" s="74">
        <v>131</v>
      </c>
      <c r="B160" s="81" t="str">
        <f t="shared" si="12"/>
        <v/>
      </c>
      <c r="C160" s="85" t="str">
        <f t="shared" si="13"/>
        <v/>
      </c>
      <c r="D160" s="85" t="str">
        <f t="shared" si="14"/>
        <v/>
      </c>
      <c r="E160" s="81" t="str">
        <f t="shared" si="15"/>
        <v>0</v>
      </c>
      <c r="F160" s="115">
        <f t="shared" si="16"/>
        <v>0</v>
      </c>
      <c r="G160" s="115" t="str">
        <f t="shared" si="11"/>
        <v/>
      </c>
    </row>
    <row r="161" spans="1:7" x14ac:dyDescent="0.25">
      <c r="A161" s="74">
        <v>132</v>
      </c>
      <c r="B161" s="81" t="str">
        <f t="shared" si="12"/>
        <v/>
      </c>
      <c r="C161" s="85" t="str">
        <f t="shared" si="13"/>
        <v/>
      </c>
      <c r="D161" s="85" t="str">
        <f t="shared" si="14"/>
        <v/>
      </c>
      <c r="E161" s="81" t="str">
        <f t="shared" si="15"/>
        <v>0</v>
      </c>
      <c r="F161" s="115">
        <f t="shared" si="16"/>
        <v>0</v>
      </c>
      <c r="G161" s="115" t="str">
        <f t="shared" si="11"/>
        <v/>
      </c>
    </row>
    <row r="162" spans="1:7" x14ac:dyDescent="0.25">
      <c r="A162" s="74">
        <v>133</v>
      </c>
      <c r="B162" s="81" t="str">
        <f t="shared" si="12"/>
        <v/>
      </c>
      <c r="C162" s="85" t="str">
        <f t="shared" si="13"/>
        <v/>
      </c>
      <c r="D162" s="85" t="str">
        <f t="shared" si="14"/>
        <v/>
      </c>
      <c r="E162" s="81" t="str">
        <f t="shared" si="15"/>
        <v>0</v>
      </c>
      <c r="F162" s="115">
        <f t="shared" si="16"/>
        <v>0</v>
      </c>
      <c r="G162" s="115" t="str">
        <f t="shared" ref="G162:G179" si="17">IF(B162="","",G161+C162+F162)</f>
        <v/>
      </c>
    </row>
    <row r="163" spans="1:7" x14ac:dyDescent="0.25">
      <c r="A163" s="74">
        <v>134</v>
      </c>
      <c r="B163" s="81" t="str">
        <f t="shared" si="12"/>
        <v/>
      </c>
      <c r="C163" s="85" t="str">
        <f t="shared" si="13"/>
        <v/>
      </c>
      <c r="D163" s="85" t="str">
        <f t="shared" si="14"/>
        <v/>
      </c>
      <c r="E163" s="81" t="str">
        <f t="shared" si="15"/>
        <v>0</v>
      </c>
      <c r="F163" s="115">
        <f t="shared" si="16"/>
        <v>0</v>
      </c>
      <c r="G163" s="115" t="str">
        <f t="shared" si="17"/>
        <v/>
      </c>
    </row>
    <row r="164" spans="1:7" x14ac:dyDescent="0.25">
      <c r="A164" s="74">
        <v>135</v>
      </c>
      <c r="B164" s="81" t="str">
        <f t="shared" si="12"/>
        <v/>
      </c>
      <c r="C164" s="85" t="str">
        <f t="shared" si="13"/>
        <v/>
      </c>
      <c r="D164" s="85" t="str">
        <f t="shared" si="14"/>
        <v/>
      </c>
      <c r="E164" s="81" t="str">
        <f t="shared" si="15"/>
        <v>0</v>
      </c>
      <c r="F164" s="115">
        <f t="shared" si="16"/>
        <v>0</v>
      </c>
      <c r="G164" s="115" t="str">
        <f t="shared" si="17"/>
        <v/>
      </c>
    </row>
    <row r="165" spans="1:7" x14ac:dyDescent="0.25">
      <c r="A165" s="74">
        <v>136</v>
      </c>
      <c r="B165" s="81" t="str">
        <f t="shared" si="12"/>
        <v/>
      </c>
      <c r="C165" s="85" t="str">
        <f t="shared" si="13"/>
        <v/>
      </c>
      <c r="D165" s="85" t="str">
        <f t="shared" si="14"/>
        <v/>
      </c>
      <c r="E165" s="81" t="str">
        <f t="shared" si="15"/>
        <v>0</v>
      </c>
      <c r="F165" s="115">
        <f t="shared" si="16"/>
        <v>0</v>
      </c>
      <c r="G165" s="115" t="str">
        <f t="shared" si="17"/>
        <v/>
      </c>
    </row>
    <row r="166" spans="1:7" x14ac:dyDescent="0.25">
      <c r="A166" s="74">
        <v>137</v>
      </c>
      <c r="B166" s="81" t="str">
        <f t="shared" si="12"/>
        <v/>
      </c>
      <c r="C166" s="85" t="str">
        <f t="shared" si="13"/>
        <v/>
      </c>
      <c r="D166" s="85" t="str">
        <f t="shared" si="14"/>
        <v/>
      </c>
      <c r="E166" s="81" t="str">
        <f t="shared" si="15"/>
        <v>0</v>
      </c>
      <c r="F166" s="115">
        <f t="shared" si="16"/>
        <v>0</v>
      </c>
      <c r="G166" s="115" t="str">
        <f t="shared" si="17"/>
        <v/>
      </c>
    </row>
    <row r="167" spans="1:7" x14ac:dyDescent="0.25">
      <c r="A167" s="74">
        <v>138</v>
      </c>
      <c r="B167" s="81" t="str">
        <f t="shared" si="12"/>
        <v/>
      </c>
      <c r="C167" s="85" t="str">
        <f t="shared" si="13"/>
        <v/>
      </c>
      <c r="D167" s="85" t="str">
        <f t="shared" si="14"/>
        <v/>
      </c>
      <c r="E167" s="81" t="str">
        <f t="shared" si="15"/>
        <v>0</v>
      </c>
      <c r="F167" s="115">
        <f t="shared" si="16"/>
        <v>0</v>
      </c>
      <c r="G167" s="115" t="str">
        <f t="shared" si="17"/>
        <v/>
      </c>
    </row>
    <row r="168" spans="1:7" x14ac:dyDescent="0.25">
      <c r="A168" s="74">
        <v>139</v>
      </c>
      <c r="B168" s="81" t="str">
        <f t="shared" si="12"/>
        <v/>
      </c>
      <c r="C168" s="85" t="str">
        <f t="shared" si="13"/>
        <v/>
      </c>
      <c r="D168" s="85" t="str">
        <f t="shared" si="14"/>
        <v/>
      </c>
      <c r="E168" s="81" t="str">
        <f t="shared" si="15"/>
        <v>0</v>
      </c>
      <c r="F168" s="115">
        <f t="shared" si="16"/>
        <v>0</v>
      </c>
      <c r="G168" s="115" t="str">
        <f t="shared" si="17"/>
        <v/>
      </c>
    </row>
    <row r="169" spans="1:7" x14ac:dyDescent="0.25">
      <c r="A169" s="74">
        <v>140</v>
      </c>
      <c r="B169" s="81" t="str">
        <f t="shared" si="12"/>
        <v/>
      </c>
      <c r="C169" s="85" t="str">
        <f t="shared" si="13"/>
        <v/>
      </c>
      <c r="D169" s="85" t="str">
        <f t="shared" si="14"/>
        <v/>
      </c>
      <c r="E169" s="81" t="str">
        <f t="shared" si="15"/>
        <v>0</v>
      </c>
      <c r="F169" s="115">
        <f t="shared" si="16"/>
        <v>0</v>
      </c>
      <c r="G169" s="115" t="str">
        <f t="shared" si="17"/>
        <v/>
      </c>
    </row>
    <row r="170" spans="1:7" x14ac:dyDescent="0.25">
      <c r="A170" s="74">
        <v>141</v>
      </c>
      <c r="B170" s="81" t="str">
        <f t="shared" si="12"/>
        <v/>
      </c>
      <c r="C170" s="85" t="str">
        <f t="shared" si="13"/>
        <v/>
      </c>
      <c r="D170" s="85" t="str">
        <f t="shared" si="14"/>
        <v/>
      </c>
      <c r="E170" s="81" t="str">
        <f t="shared" si="15"/>
        <v>0</v>
      </c>
      <c r="F170" s="115">
        <f t="shared" si="16"/>
        <v>0</v>
      </c>
      <c r="G170" s="115" t="str">
        <f t="shared" si="17"/>
        <v/>
      </c>
    </row>
    <row r="171" spans="1:7" x14ac:dyDescent="0.25">
      <c r="A171" s="74">
        <v>142</v>
      </c>
      <c r="B171" s="81" t="str">
        <f t="shared" si="12"/>
        <v/>
      </c>
      <c r="C171" s="85" t="str">
        <f t="shared" si="13"/>
        <v/>
      </c>
      <c r="D171" s="85" t="str">
        <f t="shared" si="14"/>
        <v/>
      </c>
      <c r="E171" s="81" t="str">
        <f t="shared" si="15"/>
        <v>0</v>
      </c>
      <c r="F171" s="115">
        <f t="shared" si="16"/>
        <v>0</v>
      </c>
      <c r="G171" s="115" t="str">
        <f t="shared" si="17"/>
        <v/>
      </c>
    </row>
    <row r="172" spans="1:7" x14ac:dyDescent="0.25">
      <c r="A172" s="74">
        <v>143</v>
      </c>
      <c r="B172" s="81" t="str">
        <f t="shared" si="12"/>
        <v/>
      </c>
      <c r="C172" s="85" t="str">
        <f t="shared" si="13"/>
        <v/>
      </c>
      <c r="D172" s="85" t="str">
        <f t="shared" si="14"/>
        <v/>
      </c>
      <c r="E172" s="81" t="str">
        <f t="shared" si="15"/>
        <v>0</v>
      </c>
      <c r="F172" s="115">
        <f t="shared" si="16"/>
        <v>0</v>
      </c>
      <c r="G172" s="115" t="str">
        <f t="shared" si="17"/>
        <v/>
      </c>
    </row>
    <row r="173" spans="1:7" x14ac:dyDescent="0.25">
      <c r="A173" s="74">
        <v>144</v>
      </c>
      <c r="B173" s="81" t="str">
        <f t="shared" si="12"/>
        <v/>
      </c>
      <c r="C173" s="85" t="str">
        <f t="shared" si="13"/>
        <v/>
      </c>
      <c r="D173" s="85" t="str">
        <f t="shared" si="14"/>
        <v/>
      </c>
      <c r="E173" s="81" t="str">
        <f t="shared" si="15"/>
        <v>0</v>
      </c>
      <c r="F173" s="115">
        <f t="shared" si="16"/>
        <v>0</v>
      </c>
      <c r="G173" s="115" t="str">
        <f t="shared" si="17"/>
        <v/>
      </c>
    </row>
    <row r="174" spans="1:7" x14ac:dyDescent="0.25">
      <c r="A174" s="74">
        <v>145</v>
      </c>
      <c r="B174" s="81" t="str">
        <f t="shared" si="12"/>
        <v/>
      </c>
      <c r="C174" s="85" t="str">
        <f t="shared" si="13"/>
        <v/>
      </c>
      <c r="D174" s="85" t="str">
        <f t="shared" si="14"/>
        <v/>
      </c>
      <c r="E174" s="81" t="str">
        <f t="shared" si="15"/>
        <v>0</v>
      </c>
      <c r="F174" s="115">
        <f t="shared" si="16"/>
        <v>0</v>
      </c>
      <c r="G174" s="115" t="str">
        <f t="shared" si="17"/>
        <v/>
      </c>
    </row>
    <row r="175" spans="1:7" x14ac:dyDescent="0.25">
      <c r="A175" s="74">
        <v>146</v>
      </c>
      <c r="B175" s="81" t="str">
        <f t="shared" si="12"/>
        <v/>
      </c>
      <c r="C175" s="85" t="str">
        <f t="shared" si="13"/>
        <v/>
      </c>
      <c r="D175" s="85" t="str">
        <f t="shared" si="14"/>
        <v/>
      </c>
      <c r="E175" s="81" t="str">
        <f t="shared" si="15"/>
        <v>0</v>
      </c>
      <c r="F175" s="115">
        <f t="shared" si="16"/>
        <v>0</v>
      </c>
      <c r="G175" s="115" t="str">
        <f t="shared" si="17"/>
        <v/>
      </c>
    </row>
    <row r="176" spans="1:7" x14ac:dyDescent="0.25">
      <c r="A176" s="74">
        <v>147</v>
      </c>
      <c r="B176" s="81" t="str">
        <f t="shared" si="12"/>
        <v/>
      </c>
      <c r="C176" s="85" t="str">
        <f t="shared" si="13"/>
        <v/>
      </c>
      <c r="D176" s="85" t="str">
        <f t="shared" si="14"/>
        <v/>
      </c>
      <c r="E176" s="81" t="str">
        <f t="shared" si="15"/>
        <v>0</v>
      </c>
      <c r="F176" s="115">
        <f t="shared" si="16"/>
        <v>0</v>
      </c>
      <c r="G176" s="115" t="str">
        <f t="shared" si="17"/>
        <v/>
      </c>
    </row>
    <row r="177" spans="1:7" x14ac:dyDescent="0.25">
      <c r="A177" s="74">
        <v>148</v>
      </c>
      <c r="B177" s="81" t="str">
        <f t="shared" si="12"/>
        <v/>
      </c>
      <c r="C177" s="85" t="str">
        <f t="shared" si="13"/>
        <v/>
      </c>
      <c r="D177" s="85" t="str">
        <f t="shared" si="14"/>
        <v/>
      </c>
      <c r="E177" s="81" t="str">
        <f t="shared" si="15"/>
        <v>0</v>
      </c>
      <c r="F177" s="115">
        <f t="shared" si="16"/>
        <v>0</v>
      </c>
      <c r="G177" s="115" t="str">
        <f t="shared" si="17"/>
        <v/>
      </c>
    </row>
    <row r="178" spans="1:7" x14ac:dyDescent="0.25">
      <c r="A178" s="74">
        <v>149</v>
      </c>
      <c r="B178" s="81" t="str">
        <f t="shared" si="12"/>
        <v/>
      </c>
      <c r="C178" s="85" t="str">
        <f t="shared" si="13"/>
        <v/>
      </c>
      <c r="D178" s="85" t="str">
        <f t="shared" si="14"/>
        <v/>
      </c>
      <c r="E178" s="81" t="str">
        <f t="shared" si="15"/>
        <v>0</v>
      </c>
      <c r="F178" s="115">
        <f t="shared" si="16"/>
        <v>0</v>
      </c>
      <c r="G178" s="115" t="str">
        <f t="shared" si="17"/>
        <v/>
      </c>
    </row>
    <row r="179" spans="1:7" x14ac:dyDescent="0.25">
      <c r="A179" s="74">
        <v>150</v>
      </c>
      <c r="B179" s="81" t="str">
        <f t="shared" si="12"/>
        <v/>
      </c>
      <c r="C179" s="85" t="str">
        <f t="shared" si="13"/>
        <v/>
      </c>
      <c r="D179" s="85" t="str">
        <f t="shared" si="14"/>
        <v/>
      </c>
      <c r="E179" s="81" t="str">
        <f t="shared" si="15"/>
        <v>0</v>
      </c>
      <c r="F179" s="115">
        <f t="shared" si="16"/>
        <v>0</v>
      </c>
      <c r="G179" s="115" t="str">
        <f t="shared" si="17"/>
        <v/>
      </c>
    </row>
  </sheetData>
  <sheetProtection selectLockedCells="1"/>
  <mergeCells count="8">
    <mergeCell ref="H31:I31"/>
    <mergeCell ref="A21:G21"/>
    <mergeCell ref="H22:I22"/>
    <mergeCell ref="H26:I26"/>
    <mergeCell ref="H30:I30"/>
    <mergeCell ref="H21:I21"/>
    <mergeCell ref="H25:I25"/>
    <mergeCell ref="H24:L24"/>
  </mergeCells>
  <pageMargins left="0.7" right="0.7" top="0.25" bottom="0.25" header="0.3" footer="0.3"/>
  <pageSetup scale="21" orientation="landscape" r:id="rId1"/>
  <headerFooter>
    <oddFooter>&amp;LCopyright SnowEx 2014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79"/>
  <sheetViews>
    <sheetView topLeftCell="C1" zoomScale="85" zoomScaleNormal="85" workbookViewId="0">
      <selection activeCell="H8" sqref="H8"/>
    </sheetView>
  </sheetViews>
  <sheetFormatPr defaultColWidth="9.140625" defaultRowHeight="15" x14ac:dyDescent="0.25"/>
  <cols>
    <col min="1" max="1" width="7.140625" style="41" customWidth="1"/>
    <col min="2" max="2" width="31.28515625" style="41" customWidth="1"/>
    <col min="3" max="3" width="45.85546875" style="41" bestFit="1" customWidth="1"/>
    <col min="4" max="5" width="37.140625" style="7" bestFit="1" customWidth="1"/>
    <col min="6" max="7" width="35.5703125" style="7" bestFit="1" customWidth="1"/>
    <col min="8" max="8" width="10.5703125" style="7" bestFit="1" customWidth="1"/>
    <col min="9" max="9" width="6.42578125" style="7" customWidth="1"/>
    <col min="10" max="10" width="28.7109375" style="7" bestFit="1" customWidth="1"/>
    <col min="11" max="11" width="6.5703125" style="7" customWidth="1"/>
    <col min="12" max="12" width="28.7109375" style="7" bestFit="1" customWidth="1"/>
    <col min="13" max="13" width="6.28515625" style="7" customWidth="1"/>
    <col min="14" max="14" width="36.85546875" style="7" customWidth="1"/>
    <col min="15" max="15" width="5" style="7" customWidth="1"/>
    <col min="16" max="16" width="12.5703125" style="41" bestFit="1" customWidth="1"/>
    <col min="17" max="17" width="4.140625" style="41" customWidth="1"/>
    <col min="18" max="18" width="7.5703125" style="41" customWidth="1"/>
    <col min="19" max="20" width="10.85546875" style="41" customWidth="1"/>
    <col min="21" max="21" width="18.42578125" style="41" bestFit="1" customWidth="1"/>
    <col min="22" max="22" width="28.85546875" style="41" bestFit="1" customWidth="1"/>
    <col min="23" max="23" width="30.140625" style="41" bestFit="1" customWidth="1"/>
    <col min="24" max="24" width="9.140625" style="41"/>
    <col min="25" max="26" width="12.5703125" style="41" bestFit="1" customWidth="1"/>
    <col min="27" max="16384" width="9.140625" style="41"/>
  </cols>
  <sheetData>
    <row r="2" spans="2:28" s="47" customFormat="1" ht="18.75" x14ac:dyDescent="0.3">
      <c r="B2" s="42" t="s">
        <v>29</v>
      </c>
      <c r="C2" s="43"/>
      <c r="D2" s="44"/>
      <c r="E2" s="45"/>
      <c r="F2" s="45"/>
      <c r="G2" s="45"/>
      <c r="H2" s="45"/>
      <c r="I2" s="45"/>
      <c r="J2" s="45"/>
      <c r="K2" s="45"/>
      <c r="L2" s="45"/>
      <c r="M2" s="45"/>
      <c r="N2" s="45"/>
      <c r="O2" s="45"/>
      <c r="P2" s="46"/>
      <c r="Q2" s="46"/>
      <c r="R2" s="46"/>
      <c r="S2" s="46"/>
      <c r="T2" s="46"/>
      <c r="U2" s="46"/>
    </row>
    <row r="3" spans="2:28" x14ac:dyDescent="0.25">
      <c r="B3" s="48" t="s">
        <v>25</v>
      </c>
      <c r="C3" s="49">
        <f>'ROI Calculator'!C35</f>
        <v>58000</v>
      </c>
      <c r="D3" s="126"/>
      <c r="E3" s="127">
        <v>1</v>
      </c>
      <c r="F3" s="126"/>
      <c r="G3" s="87">
        <f>Results!C8</f>
        <v>1</v>
      </c>
      <c r="H3" s="17"/>
      <c r="I3" s="17"/>
      <c r="J3" s="88">
        <f>Results!C9</f>
        <v>0</v>
      </c>
      <c r="K3" s="88"/>
      <c r="L3" s="17"/>
      <c r="M3" s="17"/>
    </row>
    <row r="4" spans="2:28" x14ac:dyDescent="0.25">
      <c r="B4" s="48" t="s">
        <v>18</v>
      </c>
      <c r="C4" s="50">
        <f>'ROI Calculator'!F9</f>
        <v>250</v>
      </c>
      <c r="D4" s="126"/>
      <c r="E4" s="126"/>
      <c r="F4" s="126"/>
      <c r="G4" s="59"/>
      <c r="H4" s="17"/>
      <c r="I4" s="17"/>
      <c r="J4" s="17"/>
      <c r="K4" s="17"/>
      <c r="L4" s="17"/>
      <c r="M4" s="17"/>
    </row>
    <row r="5" spans="2:28" x14ac:dyDescent="0.25">
      <c r="B5" s="48" t="s">
        <v>19</v>
      </c>
      <c r="C5" s="49">
        <f>'ROI Calculator'!F10</f>
        <v>40</v>
      </c>
      <c r="D5" s="126"/>
      <c r="E5" s="128" t="s">
        <v>59</v>
      </c>
      <c r="F5" s="128" t="s">
        <v>58</v>
      </c>
      <c r="G5" s="60" t="s">
        <v>59</v>
      </c>
      <c r="H5" s="60" t="s">
        <v>58</v>
      </c>
      <c r="I5" s="60"/>
      <c r="J5" s="60" t="s">
        <v>61</v>
      </c>
      <c r="K5" s="60"/>
      <c r="L5" s="60" t="s">
        <v>14</v>
      </c>
      <c r="M5" s="17"/>
      <c r="N5" s="17"/>
      <c r="O5" s="17"/>
      <c r="P5" s="17"/>
      <c r="Q5" s="17"/>
      <c r="R5" s="17"/>
      <c r="AA5" s="61"/>
      <c r="AB5" s="61"/>
    </row>
    <row r="6" spans="2:28" x14ac:dyDescent="0.25">
      <c r="B6" s="48" t="s">
        <v>17</v>
      </c>
      <c r="C6" s="51">
        <f>'ROI Calculator'!F11</f>
        <v>40</v>
      </c>
      <c r="D6" s="128" t="s">
        <v>32</v>
      </c>
      <c r="E6" s="129">
        <f>($C$5*($C$7*E3)*$C$4)</f>
        <v>200000</v>
      </c>
      <c r="F6" s="129">
        <f>($C$5*($C$6*E3)*$C$4)</f>
        <v>400000</v>
      </c>
      <c r="G6" s="62">
        <f>($C$5*($C$7*G3)*$C$4)</f>
        <v>200000</v>
      </c>
      <c r="H6" s="62">
        <f>($C$5*($C$6*G3)*$C$4)</f>
        <v>400000</v>
      </c>
      <c r="I6" s="62"/>
      <c r="J6" s="63">
        <f>($C$4*($C$7*J3)*$C$5)</f>
        <v>0</v>
      </c>
      <c r="K6" s="63"/>
      <c r="L6" s="62">
        <f>($C$4*($C$6*J3)*$C$5)</f>
        <v>0</v>
      </c>
      <c r="M6" s="17"/>
      <c r="N6" s="24"/>
      <c r="O6" s="24"/>
      <c r="P6" s="17"/>
      <c r="Q6" s="25"/>
      <c r="R6" s="24"/>
      <c r="AA6" s="35"/>
      <c r="AB6" s="35"/>
    </row>
    <row r="7" spans="2:28" x14ac:dyDescent="0.25">
      <c r="B7" s="48" t="s">
        <v>5</v>
      </c>
      <c r="C7" s="51">
        <f>'ROI Calculator'!F12</f>
        <v>20</v>
      </c>
      <c r="D7" s="128" t="s">
        <v>31</v>
      </c>
      <c r="E7" s="130">
        <f>+(($C$4*$C$14)*$C12/50)</f>
        <v>510</v>
      </c>
      <c r="F7" s="130">
        <f>+(($C$4*$C$15)*$C12/50)</f>
        <v>637.5</v>
      </c>
      <c r="G7" s="64">
        <f>+(($C$4*$C$14)*$C12/50)</f>
        <v>510</v>
      </c>
      <c r="H7" s="64">
        <f>+(($C$4*$C$15)*$C12/50)</f>
        <v>637.5</v>
      </c>
      <c r="I7" s="64"/>
      <c r="J7" s="64">
        <f>($C$11*$C$18*$C$4)</f>
        <v>23.939080459770114</v>
      </c>
      <c r="K7" s="64"/>
      <c r="L7" s="62">
        <f>($C$11*$C$19*$C$4)</f>
        <v>95.756321839080456</v>
      </c>
      <c r="M7" s="17"/>
      <c r="N7" s="24"/>
      <c r="O7" s="17"/>
      <c r="P7" s="24"/>
      <c r="Q7" s="17"/>
      <c r="R7" s="27"/>
      <c r="AA7" s="35"/>
      <c r="AB7" s="35"/>
    </row>
    <row r="8" spans="2:28" x14ac:dyDescent="0.25">
      <c r="B8" s="48" t="s">
        <v>9</v>
      </c>
      <c r="C8" s="52">
        <f>'ROI Calculator'!F16</f>
        <v>0.15</v>
      </c>
      <c r="D8" s="128" t="s">
        <v>11</v>
      </c>
      <c r="E8" s="129">
        <f>($G$7*($C$7*E3))</f>
        <v>10200</v>
      </c>
      <c r="F8" s="129">
        <f>($H$7*($C$6*E3))</f>
        <v>25500</v>
      </c>
      <c r="G8" s="62">
        <f>($G$7*($C$7*G3))</f>
        <v>10200</v>
      </c>
      <c r="H8" s="62">
        <f>($H$7*($C$6*G3))</f>
        <v>25500</v>
      </c>
      <c r="I8" s="62"/>
      <c r="J8" s="63">
        <f>+J7*(C7*J3)</f>
        <v>0</v>
      </c>
      <c r="K8" s="63"/>
      <c r="L8" s="64">
        <f>+L7*(C6*J3)</f>
        <v>0</v>
      </c>
      <c r="M8" s="17"/>
      <c r="N8" s="24"/>
      <c r="O8" s="17"/>
      <c r="P8" s="24"/>
      <c r="Q8" s="17"/>
      <c r="R8" s="27"/>
      <c r="AA8" s="35"/>
      <c r="AB8" s="35"/>
    </row>
    <row r="9" spans="2:28" x14ac:dyDescent="0.25">
      <c r="B9" s="48" t="s">
        <v>20</v>
      </c>
      <c r="C9" s="49">
        <f>'ROI Calculator'!C17</f>
        <v>76</v>
      </c>
      <c r="D9" s="128" t="s">
        <v>33</v>
      </c>
      <c r="E9" s="130">
        <f>+E6-E8</f>
        <v>189800</v>
      </c>
      <c r="F9" s="130">
        <f>+F6-F8</f>
        <v>374500</v>
      </c>
      <c r="G9" s="64">
        <f>+G6-G8</f>
        <v>189800</v>
      </c>
      <c r="H9" s="64">
        <f>+H6-H8</f>
        <v>374500</v>
      </c>
      <c r="I9" s="64"/>
      <c r="J9" s="63">
        <f>+J6-J8</f>
        <v>0</v>
      </c>
      <c r="K9" s="63"/>
      <c r="L9" s="64">
        <f>+L6-L8</f>
        <v>0</v>
      </c>
      <c r="M9" s="17"/>
      <c r="N9" s="24"/>
      <c r="O9" s="17"/>
      <c r="P9" s="24"/>
      <c r="Q9" s="17"/>
      <c r="R9" s="27"/>
      <c r="AA9" s="35"/>
      <c r="AB9" s="35"/>
    </row>
    <row r="10" spans="2:28" x14ac:dyDescent="0.25">
      <c r="B10" s="48" t="s">
        <v>0</v>
      </c>
      <c r="C10" s="53">
        <f>'ROI Calculator'!C18</f>
        <v>8.3999999999999995E-3</v>
      </c>
      <c r="D10" s="128" t="s">
        <v>12</v>
      </c>
      <c r="E10" s="130">
        <f>+E6*($C$8)</f>
        <v>30000</v>
      </c>
      <c r="F10" s="130">
        <f>+F6*($C$8)</f>
        <v>60000</v>
      </c>
      <c r="G10" s="64">
        <f>+G6*($C$8)</f>
        <v>30000</v>
      </c>
      <c r="H10" s="64">
        <f>+H6*($C$8)</f>
        <v>60000</v>
      </c>
      <c r="I10" s="64"/>
      <c r="J10" s="64">
        <f>+J6*($C$8)</f>
        <v>0</v>
      </c>
      <c r="K10" s="64"/>
      <c r="L10" s="64">
        <f>+L6*($C$8)</f>
        <v>0</v>
      </c>
      <c r="M10" s="17"/>
      <c r="N10" s="24"/>
      <c r="O10" s="17"/>
      <c r="P10" s="24"/>
      <c r="Q10" s="17"/>
      <c r="R10" s="27"/>
      <c r="AA10" s="35"/>
      <c r="AB10" s="35"/>
    </row>
    <row r="11" spans="2:28" x14ac:dyDescent="0.25">
      <c r="B11" s="48" t="s">
        <v>10</v>
      </c>
      <c r="C11" s="54">
        <f>'ROI Calculator'!C21</f>
        <v>9.5756321839080463E-2</v>
      </c>
      <c r="D11" s="131"/>
      <c r="E11" s="131"/>
      <c r="F11" s="131"/>
      <c r="G11" s="17"/>
      <c r="H11" s="17"/>
      <c r="I11" s="17"/>
      <c r="J11" s="65"/>
      <c r="K11" s="65"/>
      <c r="L11" s="62"/>
      <c r="M11" s="17"/>
      <c r="N11" s="24"/>
      <c r="O11" s="17"/>
      <c r="P11" s="24"/>
      <c r="Q11" s="17"/>
      <c r="R11" s="27"/>
      <c r="AA11" s="35"/>
      <c r="AB11" s="35"/>
    </row>
    <row r="12" spans="2:28" x14ac:dyDescent="0.25">
      <c r="B12" s="48" t="s">
        <v>21</v>
      </c>
      <c r="C12" s="49">
        <f>'ROI Calculator'!F17</f>
        <v>8.5</v>
      </c>
      <c r="D12" s="128" t="s">
        <v>34</v>
      </c>
      <c r="E12" s="132">
        <f>+E6-E8-E10</f>
        <v>159800</v>
      </c>
      <c r="F12" s="132">
        <f>+F6-F8-F10</f>
        <v>314500</v>
      </c>
      <c r="G12" s="66">
        <f>+G6-G8-G10</f>
        <v>159800</v>
      </c>
      <c r="H12" s="66">
        <f>+H6-H8-H10</f>
        <v>314500</v>
      </c>
      <c r="I12" s="66"/>
      <c r="J12" s="66">
        <f>+J6-J8-J10</f>
        <v>0</v>
      </c>
      <c r="K12" s="66"/>
      <c r="L12" s="66">
        <f>+L6-L8-L10</f>
        <v>0</v>
      </c>
      <c r="M12" s="17"/>
      <c r="N12" s="17"/>
      <c r="O12" s="17"/>
      <c r="P12" s="17"/>
      <c r="Q12" s="17"/>
      <c r="R12" s="17"/>
      <c r="AA12" s="35"/>
      <c r="AB12" s="35"/>
    </row>
    <row r="13" spans="2:28" x14ac:dyDescent="0.25">
      <c r="B13" s="48"/>
      <c r="C13" s="49"/>
      <c r="D13" s="128"/>
      <c r="E13" s="131"/>
      <c r="F13" s="132"/>
      <c r="G13" s="17"/>
      <c r="H13" s="66"/>
      <c r="I13" s="66"/>
      <c r="J13" s="66"/>
      <c r="K13" s="66"/>
      <c r="L13" s="66"/>
      <c r="M13" s="17"/>
      <c r="N13" s="17"/>
      <c r="O13" s="17"/>
      <c r="P13" s="17"/>
      <c r="Q13" s="17"/>
      <c r="R13" s="17"/>
      <c r="AA13" s="35"/>
      <c r="AB13" s="35"/>
    </row>
    <row r="14" spans="2:28" x14ac:dyDescent="0.25">
      <c r="B14" s="48" t="s">
        <v>60</v>
      </c>
      <c r="C14" s="55">
        <f>'ROI Calculator'!F26</f>
        <v>12</v>
      </c>
      <c r="D14" s="128" t="s">
        <v>16</v>
      </c>
      <c r="E14" s="132">
        <f>+E7</f>
        <v>510</v>
      </c>
      <c r="F14" s="132">
        <f>+F7</f>
        <v>637.5</v>
      </c>
      <c r="G14" s="66">
        <f>+G7</f>
        <v>510</v>
      </c>
      <c r="H14" s="66">
        <f>+H7</f>
        <v>637.5</v>
      </c>
      <c r="I14" s="66"/>
      <c r="J14" s="66">
        <f>+J7</f>
        <v>23.939080459770114</v>
      </c>
      <c r="K14" s="66"/>
      <c r="L14" s="66">
        <f>+L7</f>
        <v>95.756321839080456</v>
      </c>
      <c r="M14" s="17"/>
      <c r="O14" s="17"/>
      <c r="P14" s="17"/>
      <c r="Q14" s="17"/>
      <c r="R14" s="17"/>
      <c r="AA14" s="35"/>
      <c r="AB14" s="35"/>
    </row>
    <row r="15" spans="2:28" x14ac:dyDescent="0.25">
      <c r="B15" s="48" t="s">
        <v>22</v>
      </c>
      <c r="C15" s="51">
        <f>'ROI Calculator'!F27</f>
        <v>15</v>
      </c>
      <c r="D15" s="128" t="s">
        <v>15</v>
      </c>
      <c r="E15" s="132">
        <f>+E12/($C$6)</f>
        <v>3995</v>
      </c>
      <c r="F15" s="132">
        <f>+F12/($C$6)</f>
        <v>7862.5</v>
      </c>
      <c r="G15" s="66">
        <f>+G12/($C$6)</f>
        <v>3995</v>
      </c>
      <c r="H15" s="66">
        <f>+H12/($C$6)</f>
        <v>7862.5</v>
      </c>
      <c r="I15" s="66"/>
      <c r="J15" s="66">
        <f>+J12/($C$7)</f>
        <v>0</v>
      </c>
      <c r="K15" s="66"/>
      <c r="L15" s="66">
        <f>+L12/($C$6)</f>
        <v>0</v>
      </c>
      <c r="M15" s="17"/>
      <c r="N15" s="17"/>
      <c r="O15" s="17"/>
      <c r="P15" s="17"/>
      <c r="Q15" s="17"/>
      <c r="R15" s="17"/>
      <c r="AA15" s="35"/>
      <c r="AB15" s="35"/>
    </row>
    <row r="16" spans="2:28" x14ac:dyDescent="0.25">
      <c r="B16" s="48" t="s">
        <v>2</v>
      </c>
      <c r="C16" s="51">
        <v>4</v>
      </c>
      <c r="D16" s="128" t="s">
        <v>35</v>
      </c>
      <c r="E16" s="126"/>
      <c r="F16" s="126"/>
      <c r="G16" s="17"/>
      <c r="H16" s="67"/>
      <c r="I16" s="67"/>
      <c r="J16" s="67"/>
      <c r="K16" s="67"/>
      <c r="L16" s="17"/>
      <c r="N16" s="24"/>
      <c r="O16" s="17"/>
      <c r="P16" s="32"/>
      <c r="Q16" s="17"/>
      <c r="R16" s="25"/>
      <c r="AA16" s="35"/>
      <c r="AB16" s="35"/>
    </row>
    <row r="17" spans="1:28" ht="15.75" x14ac:dyDescent="0.25">
      <c r="B17" s="48" t="s">
        <v>6</v>
      </c>
      <c r="C17" s="56">
        <v>2.4</v>
      </c>
      <c r="D17" s="128" t="s">
        <v>36</v>
      </c>
      <c r="E17" s="126"/>
      <c r="F17" s="126"/>
      <c r="G17" s="68"/>
      <c r="H17" s="17"/>
      <c r="I17" s="17"/>
      <c r="J17" s="62">
        <f>J15-H15</f>
        <v>-7862.5</v>
      </c>
      <c r="K17" s="62"/>
      <c r="M17" s="69" t="e">
        <f>+$C$3/L15</f>
        <v>#DIV/0!</v>
      </c>
      <c r="N17" s="24"/>
      <c r="O17" s="17"/>
      <c r="P17" s="32"/>
      <c r="Q17" s="17"/>
      <c r="R17" s="25"/>
      <c r="AA17" s="35"/>
      <c r="AB17" s="35"/>
    </row>
    <row r="18" spans="1:28" x14ac:dyDescent="0.25">
      <c r="B18" s="48" t="s">
        <v>23</v>
      </c>
      <c r="C18" s="51">
        <f>'ROI Calculator'!F30</f>
        <v>1</v>
      </c>
      <c r="D18" s="128" t="s">
        <v>37</v>
      </c>
      <c r="E18" s="126"/>
      <c r="F18" s="126"/>
      <c r="G18" s="17"/>
      <c r="H18" s="17"/>
      <c r="I18" s="17"/>
      <c r="J18" s="62">
        <f>J15-H15</f>
        <v>-7862.5</v>
      </c>
      <c r="K18" s="62"/>
      <c r="L18" s="66">
        <f>+L15-H15</f>
        <v>-7862.5</v>
      </c>
      <c r="M18" s="69">
        <f>+C3/L18</f>
        <v>-7.3767885532591411</v>
      </c>
      <c r="N18" s="24"/>
      <c r="O18" s="17"/>
      <c r="P18" s="32"/>
      <c r="Q18" s="17"/>
      <c r="R18" s="25"/>
      <c r="AA18" s="35"/>
      <c r="AB18" s="35"/>
    </row>
    <row r="19" spans="1:28" x14ac:dyDescent="0.25">
      <c r="B19" s="57" t="s">
        <v>24</v>
      </c>
      <c r="C19" s="51">
        <f>'ROI Calculator'!F31</f>
        <v>4</v>
      </c>
      <c r="E19" s="17"/>
      <c r="F19" s="17"/>
      <c r="G19" s="17"/>
      <c r="H19" s="17"/>
      <c r="I19" s="17"/>
      <c r="J19" s="62"/>
      <c r="K19" s="62"/>
      <c r="L19" s="17"/>
      <c r="M19" s="17"/>
      <c r="N19" s="24"/>
      <c r="O19" s="35"/>
      <c r="P19" s="32"/>
      <c r="Q19" s="17"/>
      <c r="R19" s="25"/>
      <c r="AA19" s="35"/>
      <c r="AB19" s="35"/>
    </row>
    <row r="20" spans="1:28" ht="15.75" customHeight="1" x14ac:dyDescent="0.25">
      <c r="C20" s="7"/>
      <c r="D20" s="17"/>
      <c r="E20" s="17"/>
      <c r="F20" s="17"/>
      <c r="G20" s="17"/>
      <c r="H20" s="16"/>
      <c r="I20" s="16"/>
      <c r="J20" s="18"/>
      <c r="K20" s="18"/>
      <c r="L20" s="18"/>
      <c r="AA20" s="35"/>
      <c r="AB20" s="35"/>
    </row>
    <row r="21" spans="1:28" x14ac:dyDescent="0.25">
      <c r="A21" s="293" t="s">
        <v>74</v>
      </c>
      <c r="B21" s="293"/>
      <c r="C21" s="293"/>
      <c r="D21" s="293"/>
      <c r="E21" s="293"/>
      <c r="F21" s="293"/>
      <c r="G21" s="293"/>
      <c r="H21" s="289"/>
      <c r="I21" s="289"/>
      <c r="J21" s="110"/>
      <c r="K21" s="110"/>
      <c r="L21" s="110"/>
      <c r="AA21" s="35"/>
      <c r="AB21" s="35"/>
    </row>
    <row r="22" spans="1:28" ht="15.75" x14ac:dyDescent="0.25">
      <c r="A22" s="74"/>
      <c r="B22" s="75" t="s">
        <v>63</v>
      </c>
      <c r="C22" s="74" t="s">
        <v>64</v>
      </c>
      <c r="D22" s="76"/>
      <c r="E22" s="77"/>
      <c r="F22" s="78"/>
      <c r="G22" s="77"/>
      <c r="H22" s="289"/>
      <c r="I22" s="289"/>
      <c r="J22" s="106"/>
      <c r="K22" s="106"/>
      <c r="L22" s="106"/>
      <c r="AA22" s="35"/>
      <c r="AB22" s="35"/>
    </row>
    <row r="23" spans="1:28" ht="15.75" x14ac:dyDescent="0.25">
      <c r="A23" s="74"/>
      <c r="B23" s="79">
        <f>COUNT(B30:B179)</f>
        <v>40</v>
      </c>
      <c r="C23" s="74"/>
      <c r="D23" s="74"/>
      <c r="E23" s="77"/>
      <c r="F23" s="78"/>
      <c r="G23" s="77"/>
      <c r="H23" s="16"/>
      <c r="I23" s="16"/>
      <c r="J23" s="106"/>
      <c r="K23" s="106"/>
      <c r="L23" s="106"/>
      <c r="AA23" s="35"/>
      <c r="AB23" s="35"/>
    </row>
    <row r="24" spans="1:28" ht="15.75" x14ac:dyDescent="0.25">
      <c r="A24" s="74"/>
      <c r="B24" s="74" t="e">
        <f ca="1">OFFSET($B$30,,,$B$23)</f>
        <v>#VALUE!</v>
      </c>
      <c r="C24" s="74" t="e">
        <f ca="1">OFFSET($C$30,,,$B$23)</f>
        <v>#VALUE!</v>
      </c>
      <c r="D24" s="76" t="e">
        <f ca="1">OFFSET($D$30,,,$B$23)</f>
        <v>#VALUE!</v>
      </c>
      <c r="E24" s="77"/>
      <c r="F24" s="78"/>
      <c r="G24" s="76" t="e">
        <f ca="1">OFFSET($G$30,,,$B$23)</f>
        <v>#VALUE!</v>
      </c>
      <c r="H24" s="108"/>
      <c r="I24" s="108"/>
      <c r="J24" s="110"/>
      <c r="K24" s="110"/>
      <c r="L24" s="110"/>
      <c r="M24" s="292"/>
      <c r="N24" s="292"/>
      <c r="AA24" s="35"/>
      <c r="AB24" s="35"/>
    </row>
    <row r="25" spans="1:28" x14ac:dyDescent="0.25">
      <c r="A25" s="74"/>
      <c r="B25" s="76"/>
      <c r="C25" s="80" t="s">
        <v>38</v>
      </c>
      <c r="D25" s="80"/>
      <c r="E25" s="80"/>
      <c r="F25" s="80"/>
      <c r="G25" s="76"/>
      <c r="H25" s="289"/>
      <c r="I25" s="289"/>
      <c r="J25" s="106"/>
      <c r="K25" s="106"/>
      <c r="L25" s="106"/>
      <c r="M25" s="51"/>
      <c r="AA25" s="35"/>
      <c r="AB25" s="35"/>
    </row>
    <row r="26" spans="1:28" x14ac:dyDescent="0.25">
      <c r="A26" s="74"/>
      <c r="B26" s="74"/>
      <c r="C26" s="74" t="s">
        <v>40</v>
      </c>
      <c r="D26" s="76"/>
      <c r="E26" s="76"/>
      <c r="F26" s="74" t="s">
        <v>40</v>
      </c>
      <c r="G26" s="74"/>
      <c r="H26" s="289"/>
      <c r="I26" s="289"/>
      <c r="J26" s="110"/>
      <c r="K26" s="110"/>
      <c r="L26" s="110"/>
      <c r="AA26" s="35"/>
      <c r="AB26" s="35"/>
    </row>
    <row r="27" spans="1:28" x14ac:dyDescent="0.25">
      <c r="A27" s="74"/>
      <c r="B27" s="81">
        <f>(C6)</f>
        <v>40</v>
      </c>
      <c r="C27" s="76" t="s">
        <v>70</v>
      </c>
      <c r="D27" s="76" t="s">
        <v>66</v>
      </c>
      <c r="E27" s="82">
        <f>(Sidewalks!C6*J3)</f>
        <v>0</v>
      </c>
      <c r="F27" s="76" t="s">
        <v>71</v>
      </c>
      <c r="G27" s="74"/>
      <c r="H27" s="40"/>
      <c r="I27" s="40"/>
      <c r="J27" s="110"/>
      <c r="K27" s="110"/>
      <c r="L27" s="110"/>
      <c r="M27" s="70"/>
      <c r="N27" s="71"/>
      <c r="AA27" s="35"/>
      <c r="AB27" s="35"/>
    </row>
    <row r="28" spans="1:28" x14ac:dyDescent="0.25">
      <c r="A28" s="74"/>
      <c r="B28" s="74"/>
      <c r="C28" s="83">
        <f>'Parking Lots'!L36</f>
        <v>0</v>
      </c>
      <c r="D28" s="83">
        <f>'ROI Calculator'!C35</f>
        <v>58000</v>
      </c>
      <c r="E28" s="74"/>
      <c r="F28" s="85">
        <f>Sidewalks!L33</f>
        <v>0</v>
      </c>
      <c r="G28" s="83">
        <f>C28+F28</f>
        <v>0</v>
      </c>
      <c r="H28" s="40"/>
      <c r="I28" s="40"/>
      <c r="J28" s="110"/>
      <c r="K28" s="110"/>
      <c r="L28" s="110"/>
      <c r="M28" s="70"/>
      <c r="N28" s="71"/>
      <c r="AA28" s="35"/>
      <c r="AB28" s="35"/>
    </row>
    <row r="29" spans="1:28" x14ac:dyDescent="0.25">
      <c r="A29" s="74"/>
      <c r="B29" s="74" t="s">
        <v>65</v>
      </c>
      <c r="C29" s="83" t="s">
        <v>68</v>
      </c>
      <c r="D29" s="83" t="s">
        <v>66</v>
      </c>
      <c r="E29" s="74" t="s">
        <v>65</v>
      </c>
      <c r="F29" s="84" t="s">
        <v>69</v>
      </c>
      <c r="G29" s="76" t="s">
        <v>75</v>
      </c>
      <c r="H29" s="18"/>
      <c r="I29" s="18"/>
      <c r="J29" s="110"/>
      <c r="K29" s="110"/>
      <c r="L29" s="110"/>
      <c r="M29" s="70"/>
      <c r="N29" s="71"/>
      <c r="AA29" s="35"/>
      <c r="AB29" s="35"/>
    </row>
    <row r="30" spans="1:28" x14ac:dyDescent="0.25">
      <c r="A30" s="74">
        <v>1</v>
      </c>
      <c r="B30" s="81">
        <f>IF(A30&lt;=$B$27,A30,"")</f>
        <v>1</v>
      </c>
      <c r="C30" s="85">
        <f t="shared" ref="C30:C61" si="0">IF(B30="","",$C$28)</f>
        <v>0</v>
      </c>
      <c r="D30" s="85">
        <f t="shared" ref="D30:D61" si="1">IF(B30="","",$D$28)</f>
        <v>58000</v>
      </c>
      <c r="E30" s="81" t="str">
        <f>IF(B30&lt;=E$27,A30,"0")</f>
        <v>0</v>
      </c>
      <c r="F30" s="85">
        <f t="shared" ref="F30:F61" si="2">IF(E30="","0",$F$28)</f>
        <v>0</v>
      </c>
      <c r="G30" s="85">
        <f>IF(B30="","",C30+F30)</f>
        <v>0</v>
      </c>
      <c r="H30" s="109"/>
      <c r="I30" s="109"/>
      <c r="J30" s="110"/>
      <c r="K30" s="110"/>
      <c r="L30" s="110"/>
      <c r="M30" s="70"/>
      <c r="N30" s="71"/>
      <c r="AA30" s="35"/>
      <c r="AB30" s="35"/>
    </row>
    <row r="31" spans="1:28" x14ac:dyDescent="0.25">
      <c r="A31" s="74">
        <v>2</v>
      </c>
      <c r="B31" s="81">
        <f t="shared" ref="B31:B94" si="3">IF(A31&lt;=$B$27,A31,"")</f>
        <v>2</v>
      </c>
      <c r="C31" s="85">
        <f t="shared" si="0"/>
        <v>0</v>
      </c>
      <c r="D31" s="85">
        <f t="shared" si="1"/>
        <v>58000</v>
      </c>
      <c r="E31" s="81" t="str">
        <f t="shared" ref="E31:E94" si="4">IF(B31&lt;=E$27,A31,"0")</f>
        <v>0</v>
      </c>
      <c r="F31" s="85">
        <f t="shared" si="2"/>
        <v>0</v>
      </c>
      <c r="G31" s="85">
        <f>IF(B31="","",G30+C31+F31)</f>
        <v>0</v>
      </c>
      <c r="H31" s="291"/>
      <c r="I31" s="291"/>
      <c r="J31" s="110"/>
      <c r="K31" s="110"/>
      <c r="L31" s="110"/>
      <c r="M31" s="70"/>
      <c r="N31" s="71"/>
      <c r="AA31" s="35"/>
      <c r="AB31" s="35"/>
    </row>
    <row r="32" spans="1:28" x14ac:dyDescent="0.25">
      <c r="A32" s="74">
        <v>3</v>
      </c>
      <c r="B32" s="81">
        <f t="shared" si="3"/>
        <v>3</v>
      </c>
      <c r="C32" s="85">
        <f t="shared" si="0"/>
        <v>0</v>
      </c>
      <c r="D32" s="85">
        <f t="shared" si="1"/>
        <v>58000</v>
      </c>
      <c r="E32" s="81" t="str">
        <f t="shared" si="4"/>
        <v>0</v>
      </c>
      <c r="F32" s="85">
        <f t="shared" si="2"/>
        <v>0</v>
      </c>
      <c r="G32" s="85">
        <f>IF(B32="","",G31+C32+F32)</f>
        <v>0</v>
      </c>
      <c r="H32" s="36"/>
      <c r="I32" s="36"/>
      <c r="J32" s="110"/>
      <c r="K32" s="110"/>
      <c r="L32" s="110"/>
      <c r="AA32" s="35"/>
      <c r="AB32" s="35"/>
    </row>
    <row r="33" spans="1:28" x14ac:dyDescent="0.25">
      <c r="A33" s="74">
        <v>4</v>
      </c>
      <c r="B33" s="81">
        <f t="shared" si="3"/>
        <v>4</v>
      </c>
      <c r="C33" s="85">
        <f t="shared" si="0"/>
        <v>0</v>
      </c>
      <c r="D33" s="85">
        <f t="shared" si="1"/>
        <v>58000</v>
      </c>
      <c r="E33" s="81" t="str">
        <f t="shared" si="4"/>
        <v>0</v>
      </c>
      <c r="F33" s="85">
        <f t="shared" si="2"/>
        <v>0</v>
      </c>
      <c r="G33" s="85">
        <f>IF(B33="","",G32+C33+F33)</f>
        <v>0</v>
      </c>
      <c r="H33" s="36"/>
      <c r="I33" s="36"/>
      <c r="J33" s="110"/>
      <c r="K33" s="110"/>
      <c r="L33" s="110"/>
      <c r="AA33" s="35"/>
      <c r="AB33" s="35"/>
    </row>
    <row r="34" spans="1:28" x14ac:dyDescent="0.25">
      <c r="A34" s="74">
        <v>5</v>
      </c>
      <c r="B34" s="81">
        <f t="shared" si="3"/>
        <v>5</v>
      </c>
      <c r="C34" s="85">
        <f t="shared" si="0"/>
        <v>0</v>
      </c>
      <c r="D34" s="85">
        <f t="shared" si="1"/>
        <v>58000</v>
      </c>
      <c r="E34" s="81" t="str">
        <f t="shared" si="4"/>
        <v>0</v>
      </c>
      <c r="F34" s="85">
        <f t="shared" si="2"/>
        <v>0</v>
      </c>
      <c r="G34" s="85">
        <f t="shared" ref="G34:G97" si="5">IF(B34="","",G33+C34+F34)</f>
        <v>0</v>
      </c>
      <c r="M34" s="70"/>
      <c r="N34" s="71"/>
      <c r="AA34" s="35"/>
      <c r="AB34" s="35"/>
    </row>
    <row r="35" spans="1:28" x14ac:dyDescent="0.25">
      <c r="A35" s="74">
        <v>6</v>
      </c>
      <c r="B35" s="81">
        <f t="shared" si="3"/>
        <v>6</v>
      </c>
      <c r="C35" s="85">
        <f t="shared" si="0"/>
        <v>0</v>
      </c>
      <c r="D35" s="85">
        <f t="shared" si="1"/>
        <v>58000</v>
      </c>
      <c r="E35" s="81" t="str">
        <f t="shared" si="4"/>
        <v>0</v>
      </c>
      <c r="F35" s="85">
        <f t="shared" si="2"/>
        <v>0</v>
      </c>
      <c r="G35" s="85">
        <f t="shared" si="5"/>
        <v>0</v>
      </c>
      <c r="M35" s="70"/>
      <c r="N35" s="71"/>
      <c r="AA35" s="35"/>
      <c r="AB35" s="35"/>
    </row>
    <row r="36" spans="1:28" x14ac:dyDescent="0.25">
      <c r="A36" s="74">
        <v>7</v>
      </c>
      <c r="B36" s="81">
        <f t="shared" si="3"/>
        <v>7</v>
      </c>
      <c r="C36" s="85">
        <f t="shared" si="0"/>
        <v>0</v>
      </c>
      <c r="D36" s="85">
        <f t="shared" si="1"/>
        <v>58000</v>
      </c>
      <c r="E36" s="81" t="str">
        <f t="shared" si="4"/>
        <v>0</v>
      </c>
      <c r="F36" s="85">
        <f t="shared" si="2"/>
        <v>0</v>
      </c>
      <c r="G36" s="85">
        <f t="shared" si="5"/>
        <v>0</v>
      </c>
      <c r="L36" s="58"/>
      <c r="M36" s="72"/>
      <c r="N36" s="73"/>
      <c r="AA36" s="35"/>
      <c r="AB36" s="35"/>
    </row>
    <row r="37" spans="1:28" x14ac:dyDescent="0.25">
      <c r="A37" s="74">
        <v>8</v>
      </c>
      <c r="B37" s="81">
        <f t="shared" si="3"/>
        <v>8</v>
      </c>
      <c r="C37" s="85">
        <f t="shared" si="0"/>
        <v>0</v>
      </c>
      <c r="D37" s="85">
        <f t="shared" si="1"/>
        <v>58000</v>
      </c>
      <c r="E37" s="81" t="str">
        <f t="shared" si="4"/>
        <v>0</v>
      </c>
      <c r="F37" s="85">
        <f t="shared" si="2"/>
        <v>0</v>
      </c>
      <c r="G37" s="85">
        <f t="shared" si="5"/>
        <v>0</v>
      </c>
      <c r="N37" s="73"/>
      <c r="AA37" s="35"/>
      <c r="AB37" s="35"/>
    </row>
    <row r="38" spans="1:28" x14ac:dyDescent="0.25">
      <c r="A38" s="74">
        <v>9</v>
      </c>
      <c r="B38" s="81">
        <f t="shared" si="3"/>
        <v>9</v>
      </c>
      <c r="C38" s="85">
        <f t="shared" si="0"/>
        <v>0</v>
      </c>
      <c r="D38" s="85">
        <f t="shared" si="1"/>
        <v>58000</v>
      </c>
      <c r="E38" s="81" t="str">
        <f t="shared" si="4"/>
        <v>0</v>
      </c>
      <c r="F38" s="85">
        <f t="shared" si="2"/>
        <v>0</v>
      </c>
      <c r="G38" s="85">
        <f t="shared" si="5"/>
        <v>0</v>
      </c>
      <c r="N38" s="73"/>
      <c r="AA38" s="35"/>
      <c r="AB38" s="35"/>
    </row>
    <row r="39" spans="1:28" x14ac:dyDescent="0.25">
      <c r="A39" s="74">
        <v>10</v>
      </c>
      <c r="B39" s="81">
        <f t="shared" si="3"/>
        <v>10</v>
      </c>
      <c r="C39" s="85">
        <f t="shared" si="0"/>
        <v>0</v>
      </c>
      <c r="D39" s="85">
        <f t="shared" si="1"/>
        <v>58000</v>
      </c>
      <c r="E39" s="81" t="str">
        <f t="shared" si="4"/>
        <v>0</v>
      </c>
      <c r="F39" s="85">
        <f t="shared" si="2"/>
        <v>0</v>
      </c>
      <c r="G39" s="85">
        <f t="shared" si="5"/>
        <v>0</v>
      </c>
      <c r="N39" s="58"/>
      <c r="AA39" s="35"/>
      <c r="AB39" s="35"/>
    </row>
    <row r="40" spans="1:28" x14ac:dyDescent="0.25">
      <c r="A40" s="74">
        <v>11</v>
      </c>
      <c r="B40" s="81">
        <f t="shared" si="3"/>
        <v>11</v>
      </c>
      <c r="C40" s="85">
        <f t="shared" si="0"/>
        <v>0</v>
      </c>
      <c r="D40" s="85">
        <f t="shared" si="1"/>
        <v>58000</v>
      </c>
      <c r="E40" s="81" t="str">
        <f t="shared" si="4"/>
        <v>0</v>
      </c>
      <c r="F40" s="85">
        <f t="shared" si="2"/>
        <v>0</v>
      </c>
      <c r="G40" s="85">
        <f t="shared" si="5"/>
        <v>0</v>
      </c>
      <c r="N40" s="58"/>
      <c r="AA40" s="35"/>
      <c r="AB40" s="35"/>
    </row>
    <row r="41" spans="1:28" x14ac:dyDescent="0.25">
      <c r="A41" s="74">
        <v>12</v>
      </c>
      <c r="B41" s="81">
        <f t="shared" si="3"/>
        <v>12</v>
      </c>
      <c r="C41" s="85">
        <f t="shared" si="0"/>
        <v>0</v>
      </c>
      <c r="D41" s="85">
        <f t="shared" si="1"/>
        <v>58000</v>
      </c>
      <c r="E41" s="81" t="str">
        <f t="shared" si="4"/>
        <v>0</v>
      </c>
      <c r="F41" s="85">
        <f t="shared" si="2"/>
        <v>0</v>
      </c>
      <c r="G41" s="85">
        <f t="shared" si="5"/>
        <v>0</v>
      </c>
      <c r="N41" s="58"/>
      <c r="AA41" s="35"/>
      <c r="AB41" s="35"/>
    </row>
    <row r="42" spans="1:28" x14ac:dyDescent="0.25">
      <c r="A42" s="74">
        <v>13</v>
      </c>
      <c r="B42" s="81">
        <f t="shared" si="3"/>
        <v>13</v>
      </c>
      <c r="C42" s="85">
        <f t="shared" si="0"/>
        <v>0</v>
      </c>
      <c r="D42" s="85">
        <f t="shared" si="1"/>
        <v>58000</v>
      </c>
      <c r="E42" s="81" t="str">
        <f t="shared" si="4"/>
        <v>0</v>
      </c>
      <c r="F42" s="85">
        <f t="shared" si="2"/>
        <v>0</v>
      </c>
      <c r="G42" s="85">
        <f t="shared" si="5"/>
        <v>0</v>
      </c>
      <c r="L42" s="17"/>
      <c r="M42" s="17"/>
      <c r="N42" s="58"/>
      <c r="AA42" s="35"/>
      <c r="AB42" s="35"/>
    </row>
    <row r="43" spans="1:28" x14ac:dyDescent="0.25">
      <c r="A43" s="74">
        <v>14</v>
      </c>
      <c r="B43" s="81">
        <f t="shared" si="3"/>
        <v>14</v>
      </c>
      <c r="C43" s="85">
        <f t="shared" si="0"/>
        <v>0</v>
      </c>
      <c r="D43" s="85">
        <f t="shared" si="1"/>
        <v>58000</v>
      </c>
      <c r="E43" s="81" t="str">
        <f t="shared" si="4"/>
        <v>0</v>
      </c>
      <c r="F43" s="85">
        <f t="shared" si="2"/>
        <v>0</v>
      </c>
      <c r="G43" s="85">
        <f t="shared" si="5"/>
        <v>0</v>
      </c>
      <c r="AA43" s="35"/>
      <c r="AB43" s="35"/>
    </row>
    <row r="44" spans="1:28" x14ac:dyDescent="0.25">
      <c r="A44" s="74">
        <v>15</v>
      </c>
      <c r="B44" s="81">
        <f t="shared" si="3"/>
        <v>15</v>
      </c>
      <c r="C44" s="85">
        <f t="shared" si="0"/>
        <v>0</v>
      </c>
      <c r="D44" s="85">
        <f t="shared" si="1"/>
        <v>58000</v>
      </c>
      <c r="E44" s="81" t="str">
        <f t="shared" si="4"/>
        <v>0</v>
      </c>
      <c r="F44" s="85">
        <f t="shared" si="2"/>
        <v>0</v>
      </c>
      <c r="G44" s="85">
        <f t="shared" si="5"/>
        <v>0</v>
      </c>
      <c r="AA44" s="35"/>
      <c r="AB44" s="35"/>
    </row>
    <row r="45" spans="1:28" x14ac:dyDescent="0.25">
      <c r="A45" s="74">
        <v>16</v>
      </c>
      <c r="B45" s="81">
        <f t="shared" si="3"/>
        <v>16</v>
      </c>
      <c r="C45" s="85">
        <f t="shared" si="0"/>
        <v>0</v>
      </c>
      <c r="D45" s="85">
        <f t="shared" si="1"/>
        <v>58000</v>
      </c>
      <c r="E45" s="81" t="str">
        <f t="shared" si="4"/>
        <v>0</v>
      </c>
      <c r="F45" s="85">
        <f t="shared" si="2"/>
        <v>0</v>
      </c>
      <c r="G45" s="85">
        <f t="shared" si="5"/>
        <v>0</v>
      </c>
      <c r="AA45" s="35"/>
      <c r="AB45" s="35"/>
    </row>
    <row r="46" spans="1:28" x14ac:dyDescent="0.25">
      <c r="A46" s="74">
        <v>17</v>
      </c>
      <c r="B46" s="81">
        <f t="shared" si="3"/>
        <v>17</v>
      </c>
      <c r="C46" s="85">
        <f t="shared" si="0"/>
        <v>0</v>
      </c>
      <c r="D46" s="85">
        <f t="shared" si="1"/>
        <v>58000</v>
      </c>
      <c r="E46" s="81" t="str">
        <f t="shared" si="4"/>
        <v>0</v>
      </c>
      <c r="F46" s="85">
        <f t="shared" si="2"/>
        <v>0</v>
      </c>
      <c r="G46" s="85">
        <f t="shared" si="5"/>
        <v>0</v>
      </c>
      <c r="AA46" s="35"/>
      <c r="AB46" s="35"/>
    </row>
    <row r="47" spans="1:28" x14ac:dyDescent="0.25">
      <c r="A47" s="74">
        <v>18</v>
      </c>
      <c r="B47" s="81">
        <f t="shared" si="3"/>
        <v>18</v>
      </c>
      <c r="C47" s="85">
        <f t="shared" si="0"/>
        <v>0</v>
      </c>
      <c r="D47" s="85">
        <f t="shared" si="1"/>
        <v>58000</v>
      </c>
      <c r="E47" s="81" t="str">
        <f t="shared" si="4"/>
        <v>0</v>
      </c>
      <c r="F47" s="85">
        <f t="shared" si="2"/>
        <v>0</v>
      </c>
      <c r="G47" s="85">
        <f t="shared" si="5"/>
        <v>0</v>
      </c>
      <c r="AA47" s="35"/>
      <c r="AB47" s="35"/>
    </row>
    <row r="48" spans="1:28" x14ac:dyDescent="0.25">
      <c r="A48" s="74">
        <v>19</v>
      </c>
      <c r="B48" s="81">
        <f t="shared" si="3"/>
        <v>19</v>
      </c>
      <c r="C48" s="85">
        <f t="shared" si="0"/>
        <v>0</v>
      </c>
      <c r="D48" s="85">
        <f t="shared" si="1"/>
        <v>58000</v>
      </c>
      <c r="E48" s="81" t="str">
        <f t="shared" si="4"/>
        <v>0</v>
      </c>
      <c r="F48" s="85">
        <f t="shared" si="2"/>
        <v>0</v>
      </c>
      <c r="G48" s="85">
        <f t="shared" si="5"/>
        <v>0</v>
      </c>
      <c r="AA48" s="35"/>
      <c r="AB48" s="35"/>
    </row>
    <row r="49" spans="1:28" x14ac:dyDescent="0.25">
      <c r="A49" s="74">
        <v>20</v>
      </c>
      <c r="B49" s="81">
        <f t="shared" si="3"/>
        <v>20</v>
      </c>
      <c r="C49" s="85">
        <f t="shared" si="0"/>
        <v>0</v>
      </c>
      <c r="D49" s="85">
        <f t="shared" si="1"/>
        <v>58000</v>
      </c>
      <c r="E49" s="81" t="str">
        <f t="shared" si="4"/>
        <v>0</v>
      </c>
      <c r="F49" s="85">
        <f t="shared" si="2"/>
        <v>0</v>
      </c>
      <c r="G49" s="85">
        <f t="shared" si="5"/>
        <v>0</v>
      </c>
      <c r="AA49" s="35"/>
      <c r="AB49" s="35"/>
    </row>
    <row r="50" spans="1:28" x14ac:dyDescent="0.25">
      <c r="A50" s="74">
        <v>21</v>
      </c>
      <c r="B50" s="81">
        <f t="shared" si="3"/>
        <v>21</v>
      </c>
      <c r="C50" s="85">
        <f t="shared" si="0"/>
        <v>0</v>
      </c>
      <c r="D50" s="85">
        <f t="shared" si="1"/>
        <v>58000</v>
      </c>
      <c r="E50" s="81" t="str">
        <f t="shared" si="4"/>
        <v>0</v>
      </c>
      <c r="F50" s="85">
        <f t="shared" si="2"/>
        <v>0</v>
      </c>
      <c r="G50" s="85">
        <f t="shared" si="5"/>
        <v>0</v>
      </c>
      <c r="AA50" s="35"/>
      <c r="AB50" s="35"/>
    </row>
    <row r="51" spans="1:28" x14ac:dyDescent="0.25">
      <c r="A51" s="74">
        <v>22</v>
      </c>
      <c r="B51" s="81">
        <f t="shared" si="3"/>
        <v>22</v>
      </c>
      <c r="C51" s="85">
        <f t="shared" si="0"/>
        <v>0</v>
      </c>
      <c r="D51" s="85">
        <f t="shared" si="1"/>
        <v>58000</v>
      </c>
      <c r="E51" s="81" t="str">
        <f t="shared" si="4"/>
        <v>0</v>
      </c>
      <c r="F51" s="85">
        <f t="shared" si="2"/>
        <v>0</v>
      </c>
      <c r="G51" s="85">
        <f t="shared" si="5"/>
        <v>0</v>
      </c>
      <c r="AA51" s="35"/>
      <c r="AB51" s="35"/>
    </row>
    <row r="52" spans="1:28" x14ac:dyDescent="0.25">
      <c r="A52" s="74">
        <v>23</v>
      </c>
      <c r="B52" s="81">
        <f t="shared" si="3"/>
        <v>23</v>
      </c>
      <c r="C52" s="85">
        <f t="shared" si="0"/>
        <v>0</v>
      </c>
      <c r="D52" s="85">
        <f t="shared" si="1"/>
        <v>58000</v>
      </c>
      <c r="E52" s="81" t="str">
        <f t="shared" si="4"/>
        <v>0</v>
      </c>
      <c r="F52" s="85">
        <f t="shared" si="2"/>
        <v>0</v>
      </c>
      <c r="G52" s="85">
        <f t="shared" si="5"/>
        <v>0</v>
      </c>
      <c r="AA52" s="35"/>
      <c r="AB52" s="35"/>
    </row>
    <row r="53" spans="1:28" x14ac:dyDescent="0.25">
      <c r="A53" s="74">
        <v>24</v>
      </c>
      <c r="B53" s="81">
        <f t="shared" si="3"/>
        <v>24</v>
      </c>
      <c r="C53" s="85">
        <f t="shared" si="0"/>
        <v>0</v>
      </c>
      <c r="D53" s="85">
        <f t="shared" si="1"/>
        <v>58000</v>
      </c>
      <c r="E53" s="81" t="str">
        <f t="shared" si="4"/>
        <v>0</v>
      </c>
      <c r="F53" s="85">
        <f t="shared" si="2"/>
        <v>0</v>
      </c>
      <c r="G53" s="85">
        <f t="shared" si="5"/>
        <v>0</v>
      </c>
      <c r="AA53" s="35"/>
      <c r="AB53" s="35"/>
    </row>
    <row r="54" spans="1:28" x14ac:dyDescent="0.25">
      <c r="A54" s="74">
        <v>25</v>
      </c>
      <c r="B54" s="81">
        <f>IF(A54&lt;=$B$27,A54,"")</f>
        <v>25</v>
      </c>
      <c r="C54" s="85">
        <f t="shared" si="0"/>
        <v>0</v>
      </c>
      <c r="D54" s="85">
        <f t="shared" si="1"/>
        <v>58000</v>
      </c>
      <c r="E54" s="81" t="str">
        <f t="shared" si="4"/>
        <v>0</v>
      </c>
      <c r="F54" s="85">
        <f t="shared" si="2"/>
        <v>0</v>
      </c>
      <c r="G54" s="85">
        <f t="shared" si="5"/>
        <v>0</v>
      </c>
      <c r="AA54" s="35"/>
      <c r="AB54" s="35"/>
    </row>
    <row r="55" spans="1:28" x14ac:dyDescent="0.25">
      <c r="A55" s="74">
        <v>26</v>
      </c>
      <c r="B55" s="81">
        <f t="shared" si="3"/>
        <v>26</v>
      </c>
      <c r="C55" s="85">
        <f t="shared" si="0"/>
        <v>0</v>
      </c>
      <c r="D55" s="85">
        <f t="shared" si="1"/>
        <v>58000</v>
      </c>
      <c r="E55" s="81" t="str">
        <f t="shared" si="4"/>
        <v>0</v>
      </c>
      <c r="F55" s="85">
        <f t="shared" si="2"/>
        <v>0</v>
      </c>
      <c r="G55" s="85">
        <f t="shared" si="5"/>
        <v>0</v>
      </c>
      <c r="AA55" s="35"/>
      <c r="AB55" s="35"/>
    </row>
    <row r="56" spans="1:28" x14ac:dyDescent="0.25">
      <c r="A56" s="74">
        <v>27</v>
      </c>
      <c r="B56" s="81">
        <f t="shared" si="3"/>
        <v>27</v>
      </c>
      <c r="C56" s="85">
        <f t="shared" si="0"/>
        <v>0</v>
      </c>
      <c r="D56" s="85">
        <f t="shared" si="1"/>
        <v>58000</v>
      </c>
      <c r="E56" s="81" t="str">
        <f t="shared" si="4"/>
        <v>0</v>
      </c>
      <c r="F56" s="85">
        <f t="shared" si="2"/>
        <v>0</v>
      </c>
      <c r="G56" s="85">
        <f t="shared" si="5"/>
        <v>0</v>
      </c>
      <c r="AA56" s="35"/>
      <c r="AB56" s="35"/>
    </row>
    <row r="57" spans="1:28" x14ac:dyDescent="0.25">
      <c r="A57" s="74">
        <v>28</v>
      </c>
      <c r="B57" s="81">
        <f t="shared" si="3"/>
        <v>28</v>
      </c>
      <c r="C57" s="85">
        <f t="shared" si="0"/>
        <v>0</v>
      </c>
      <c r="D57" s="85">
        <f t="shared" si="1"/>
        <v>58000</v>
      </c>
      <c r="E57" s="81" t="str">
        <f t="shared" si="4"/>
        <v>0</v>
      </c>
      <c r="F57" s="85">
        <f t="shared" si="2"/>
        <v>0</v>
      </c>
      <c r="G57" s="85">
        <f t="shared" si="5"/>
        <v>0</v>
      </c>
      <c r="AA57" s="35"/>
      <c r="AB57" s="35"/>
    </row>
    <row r="58" spans="1:28" x14ac:dyDescent="0.25">
      <c r="A58" s="74">
        <v>29</v>
      </c>
      <c r="B58" s="81">
        <f t="shared" si="3"/>
        <v>29</v>
      </c>
      <c r="C58" s="85">
        <f t="shared" si="0"/>
        <v>0</v>
      </c>
      <c r="D58" s="85">
        <f t="shared" si="1"/>
        <v>58000</v>
      </c>
      <c r="E58" s="81" t="str">
        <f t="shared" si="4"/>
        <v>0</v>
      </c>
      <c r="F58" s="85">
        <f t="shared" si="2"/>
        <v>0</v>
      </c>
      <c r="G58" s="85">
        <f t="shared" si="5"/>
        <v>0</v>
      </c>
    </row>
    <row r="59" spans="1:28" x14ac:dyDescent="0.25">
      <c r="A59" s="74">
        <v>30</v>
      </c>
      <c r="B59" s="81">
        <f t="shared" si="3"/>
        <v>30</v>
      </c>
      <c r="C59" s="85">
        <f t="shared" si="0"/>
        <v>0</v>
      </c>
      <c r="D59" s="85">
        <f t="shared" si="1"/>
        <v>58000</v>
      </c>
      <c r="E59" s="81" t="str">
        <f t="shared" si="4"/>
        <v>0</v>
      </c>
      <c r="F59" s="85">
        <f t="shared" si="2"/>
        <v>0</v>
      </c>
      <c r="G59" s="85">
        <f t="shared" si="5"/>
        <v>0</v>
      </c>
    </row>
    <row r="60" spans="1:28" x14ac:dyDescent="0.25">
      <c r="A60" s="74">
        <v>31</v>
      </c>
      <c r="B60" s="81">
        <f t="shared" si="3"/>
        <v>31</v>
      </c>
      <c r="C60" s="85">
        <f t="shared" si="0"/>
        <v>0</v>
      </c>
      <c r="D60" s="85">
        <f t="shared" si="1"/>
        <v>58000</v>
      </c>
      <c r="E60" s="81" t="str">
        <f t="shared" si="4"/>
        <v>0</v>
      </c>
      <c r="F60" s="85">
        <f t="shared" si="2"/>
        <v>0</v>
      </c>
      <c r="G60" s="85">
        <f t="shared" si="5"/>
        <v>0</v>
      </c>
    </row>
    <row r="61" spans="1:28" x14ac:dyDescent="0.25">
      <c r="A61" s="74">
        <v>32</v>
      </c>
      <c r="B61" s="81">
        <f t="shared" si="3"/>
        <v>32</v>
      </c>
      <c r="C61" s="85">
        <f t="shared" si="0"/>
        <v>0</v>
      </c>
      <c r="D61" s="85">
        <f t="shared" si="1"/>
        <v>58000</v>
      </c>
      <c r="E61" s="81" t="str">
        <f t="shared" si="4"/>
        <v>0</v>
      </c>
      <c r="F61" s="85">
        <f t="shared" si="2"/>
        <v>0</v>
      </c>
      <c r="G61" s="85">
        <f t="shared" si="5"/>
        <v>0</v>
      </c>
    </row>
    <row r="62" spans="1:28" x14ac:dyDescent="0.25">
      <c r="A62" s="74">
        <v>33</v>
      </c>
      <c r="B62" s="81">
        <f t="shared" si="3"/>
        <v>33</v>
      </c>
      <c r="C62" s="85">
        <f t="shared" ref="C62:C93" si="6">IF(B62="","",$C$28)</f>
        <v>0</v>
      </c>
      <c r="D62" s="85">
        <f t="shared" ref="D62:D93" si="7">IF(B62="","",$D$28)</f>
        <v>58000</v>
      </c>
      <c r="E62" s="81" t="str">
        <f t="shared" si="4"/>
        <v>0</v>
      </c>
      <c r="F62" s="85">
        <f t="shared" ref="F62:F93" si="8">IF(E62="","0",$F$28)</f>
        <v>0</v>
      </c>
      <c r="G62" s="85">
        <f t="shared" si="5"/>
        <v>0</v>
      </c>
    </row>
    <row r="63" spans="1:28" x14ac:dyDescent="0.25">
      <c r="A63" s="74">
        <v>34</v>
      </c>
      <c r="B63" s="81">
        <f t="shared" si="3"/>
        <v>34</v>
      </c>
      <c r="C63" s="85">
        <f t="shared" si="6"/>
        <v>0</v>
      </c>
      <c r="D63" s="85">
        <f t="shared" si="7"/>
        <v>58000</v>
      </c>
      <c r="E63" s="81" t="str">
        <f t="shared" si="4"/>
        <v>0</v>
      </c>
      <c r="F63" s="85">
        <f t="shared" si="8"/>
        <v>0</v>
      </c>
      <c r="G63" s="85">
        <f t="shared" si="5"/>
        <v>0</v>
      </c>
    </row>
    <row r="64" spans="1:28" x14ac:dyDescent="0.25">
      <c r="A64" s="74">
        <v>35</v>
      </c>
      <c r="B64" s="81">
        <f t="shared" si="3"/>
        <v>35</v>
      </c>
      <c r="C64" s="85">
        <f t="shared" si="6"/>
        <v>0</v>
      </c>
      <c r="D64" s="85">
        <f t="shared" si="7"/>
        <v>58000</v>
      </c>
      <c r="E64" s="81" t="str">
        <f t="shared" si="4"/>
        <v>0</v>
      </c>
      <c r="F64" s="85">
        <f t="shared" si="8"/>
        <v>0</v>
      </c>
      <c r="G64" s="85">
        <f t="shared" si="5"/>
        <v>0</v>
      </c>
    </row>
    <row r="65" spans="1:7" x14ac:dyDescent="0.25">
      <c r="A65" s="74">
        <v>36</v>
      </c>
      <c r="B65" s="81">
        <f t="shared" si="3"/>
        <v>36</v>
      </c>
      <c r="C65" s="85">
        <f t="shared" si="6"/>
        <v>0</v>
      </c>
      <c r="D65" s="85">
        <f t="shared" si="7"/>
        <v>58000</v>
      </c>
      <c r="E65" s="81" t="str">
        <f t="shared" si="4"/>
        <v>0</v>
      </c>
      <c r="F65" s="85">
        <f t="shared" si="8"/>
        <v>0</v>
      </c>
      <c r="G65" s="85">
        <f t="shared" si="5"/>
        <v>0</v>
      </c>
    </row>
    <row r="66" spans="1:7" x14ac:dyDescent="0.25">
      <c r="A66" s="74">
        <v>37</v>
      </c>
      <c r="B66" s="81">
        <f t="shared" si="3"/>
        <v>37</v>
      </c>
      <c r="C66" s="85">
        <f t="shared" si="6"/>
        <v>0</v>
      </c>
      <c r="D66" s="85">
        <f t="shared" si="7"/>
        <v>58000</v>
      </c>
      <c r="E66" s="81" t="str">
        <f t="shared" si="4"/>
        <v>0</v>
      </c>
      <c r="F66" s="85">
        <f t="shared" si="8"/>
        <v>0</v>
      </c>
      <c r="G66" s="85">
        <f t="shared" si="5"/>
        <v>0</v>
      </c>
    </row>
    <row r="67" spans="1:7" x14ac:dyDescent="0.25">
      <c r="A67" s="74">
        <v>38</v>
      </c>
      <c r="B67" s="81">
        <f t="shared" si="3"/>
        <v>38</v>
      </c>
      <c r="C67" s="85">
        <f t="shared" si="6"/>
        <v>0</v>
      </c>
      <c r="D67" s="85">
        <f t="shared" si="7"/>
        <v>58000</v>
      </c>
      <c r="E67" s="81" t="str">
        <f t="shared" si="4"/>
        <v>0</v>
      </c>
      <c r="F67" s="85">
        <f t="shared" si="8"/>
        <v>0</v>
      </c>
      <c r="G67" s="85">
        <f t="shared" si="5"/>
        <v>0</v>
      </c>
    </row>
    <row r="68" spans="1:7" x14ac:dyDescent="0.25">
      <c r="A68" s="74">
        <v>39</v>
      </c>
      <c r="B68" s="81">
        <f t="shared" si="3"/>
        <v>39</v>
      </c>
      <c r="C68" s="85">
        <f t="shared" si="6"/>
        <v>0</v>
      </c>
      <c r="D68" s="85">
        <f t="shared" si="7"/>
        <v>58000</v>
      </c>
      <c r="E68" s="81" t="str">
        <f t="shared" si="4"/>
        <v>0</v>
      </c>
      <c r="F68" s="85">
        <f t="shared" si="8"/>
        <v>0</v>
      </c>
      <c r="G68" s="85">
        <f t="shared" si="5"/>
        <v>0</v>
      </c>
    </row>
    <row r="69" spans="1:7" x14ac:dyDescent="0.25">
      <c r="A69" s="74">
        <v>40</v>
      </c>
      <c r="B69" s="81">
        <f t="shared" si="3"/>
        <v>40</v>
      </c>
      <c r="C69" s="85">
        <f t="shared" si="6"/>
        <v>0</v>
      </c>
      <c r="D69" s="85">
        <f t="shared" si="7"/>
        <v>58000</v>
      </c>
      <c r="E69" s="81" t="str">
        <f t="shared" si="4"/>
        <v>0</v>
      </c>
      <c r="F69" s="85">
        <f t="shared" si="8"/>
        <v>0</v>
      </c>
      <c r="G69" s="85">
        <f t="shared" si="5"/>
        <v>0</v>
      </c>
    </row>
    <row r="70" spans="1:7" x14ac:dyDescent="0.25">
      <c r="A70" s="74">
        <v>41</v>
      </c>
      <c r="B70" s="81" t="str">
        <f t="shared" si="3"/>
        <v/>
      </c>
      <c r="C70" s="85" t="str">
        <f t="shared" si="6"/>
        <v/>
      </c>
      <c r="D70" s="85" t="str">
        <f t="shared" si="7"/>
        <v/>
      </c>
      <c r="E70" s="81" t="str">
        <f t="shared" si="4"/>
        <v>0</v>
      </c>
      <c r="F70" s="85">
        <f t="shared" si="8"/>
        <v>0</v>
      </c>
      <c r="G70" s="85" t="str">
        <f t="shared" si="5"/>
        <v/>
      </c>
    </row>
    <row r="71" spans="1:7" x14ac:dyDescent="0.25">
      <c r="A71" s="74">
        <v>42</v>
      </c>
      <c r="B71" s="81" t="str">
        <f t="shared" si="3"/>
        <v/>
      </c>
      <c r="C71" s="85" t="str">
        <f t="shared" si="6"/>
        <v/>
      </c>
      <c r="D71" s="85" t="str">
        <f t="shared" si="7"/>
        <v/>
      </c>
      <c r="E71" s="81" t="str">
        <f t="shared" si="4"/>
        <v>0</v>
      </c>
      <c r="F71" s="85">
        <f t="shared" si="8"/>
        <v>0</v>
      </c>
      <c r="G71" s="85" t="str">
        <f t="shared" si="5"/>
        <v/>
      </c>
    </row>
    <row r="72" spans="1:7" x14ac:dyDescent="0.25">
      <c r="A72" s="74">
        <v>43</v>
      </c>
      <c r="B72" s="81" t="str">
        <f t="shared" si="3"/>
        <v/>
      </c>
      <c r="C72" s="85" t="str">
        <f t="shared" si="6"/>
        <v/>
      </c>
      <c r="D72" s="85" t="str">
        <f t="shared" si="7"/>
        <v/>
      </c>
      <c r="E72" s="81" t="str">
        <f t="shared" si="4"/>
        <v>0</v>
      </c>
      <c r="F72" s="85">
        <f t="shared" si="8"/>
        <v>0</v>
      </c>
      <c r="G72" s="85" t="str">
        <f t="shared" si="5"/>
        <v/>
      </c>
    </row>
    <row r="73" spans="1:7" x14ac:dyDescent="0.25">
      <c r="A73" s="74">
        <v>44</v>
      </c>
      <c r="B73" s="81" t="str">
        <f t="shared" si="3"/>
        <v/>
      </c>
      <c r="C73" s="85" t="str">
        <f t="shared" si="6"/>
        <v/>
      </c>
      <c r="D73" s="85" t="str">
        <f t="shared" si="7"/>
        <v/>
      </c>
      <c r="E73" s="81" t="str">
        <f t="shared" si="4"/>
        <v>0</v>
      </c>
      <c r="F73" s="85">
        <f t="shared" si="8"/>
        <v>0</v>
      </c>
      <c r="G73" s="85" t="str">
        <f t="shared" si="5"/>
        <v/>
      </c>
    </row>
    <row r="74" spans="1:7" x14ac:dyDescent="0.25">
      <c r="A74" s="74">
        <v>45</v>
      </c>
      <c r="B74" s="81" t="str">
        <f t="shared" si="3"/>
        <v/>
      </c>
      <c r="C74" s="85" t="str">
        <f t="shared" si="6"/>
        <v/>
      </c>
      <c r="D74" s="85" t="str">
        <f t="shared" si="7"/>
        <v/>
      </c>
      <c r="E74" s="81" t="str">
        <f t="shared" si="4"/>
        <v>0</v>
      </c>
      <c r="F74" s="85">
        <f t="shared" si="8"/>
        <v>0</v>
      </c>
      <c r="G74" s="85" t="str">
        <f t="shared" si="5"/>
        <v/>
      </c>
    </row>
    <row r="75" spans="1:7" x14ac:dyDescent="0.25">
      <c r="A75" s="74">
        <v>46</v>
      </c>
      <c r="B75" s="81" t="str">
        <f t="shared" si="3"/>
        <v/>
      </c>
      <c r="C75" s="85" t="str">
        <f t="shared" si="6"/>
        <v/>
      </c>
      <c r="D75" s="85" t="str">
        <f t="shared" si="7"/>
        <v/>
      </c>
      <c r="E75" s="81" t="str">
        <f t="shared" si="4"/>
        <v>0</v>
      </c>
      <c r="F75" s="85">
        <f t="shared" si="8"/>
        <v>0</v>
      </c>
      <c r="G75" s="85" t="str">
        <f t="shared" si="5"/>
        <v/>
      </c>
    </row>
    <row r="76" spans="1:7" x14ac:dyDescent="0.25">
      <c r="A76" s="74">
        <v>47</v>
      </c>
      <c r="B76" s="81" t="str">
        <f t="shared" si="3"/>
        <v/>
      </c>
      <c r="C76" s="85" t="str">
        <f t="shared" si="6"/>
        <v/>
      </c>
      <c r="D76" s="85" t="str">
        <f t="shared" si="7"/>
        <v/>
      </c>
      <c r="E76" s="81" t="str">
        <f t="shared" si="4"/>
        <v>0</v>
      </c>
      <c r="F76" s="85">
        <f t="shared" si="8"/>
        <v>0</v>
      </c>
      <c r="G76" s="85" t="str">
        <f t="shared" si="5"/>
        <v/>
      </c>
    </row>
    <row r="77" spans="1:7" x14ac:dyDescent="0.25">
      <c r="A77" s="74">
        <v>48</v>
      </c>
      <c r="B77" s="81" t="str">
        <f t="shared" si="3"/>
        <v/>
      </c>
      <c r="C77" s="85" t="str">
        <f t="shared" si="6"/>
        <v/>
      </c>
      <c r="D77" s="85" t="str">
        <f t="shared" si="7"/>
        <v/>
      </c>
      <c r="E77" s="81" t="str">
        <f t="shared" si="4"/>
        <v>0</v>
      </c>
      <c r="F77" s="85">
        <f t="shared" si="8"/>
        <v>0</v>
      </c>
      <c r="G77" s="85" t="str">
        <f t="shared" si="5"/>
        <v/>
      </c>
    </row>
    <row r="78" spans="1:7" x14ac:dyDescent="0.25">
      <c r="A78" s="74">
        <v>49</v>
      </c>
      <c r="B78" s="81" t="str">
        <f t="shared" si="3"/>
        <v/>
      </c>
      <c r="C78" s="85" t="str">
        <f t="shared" si="6"/>
        <v/>
      </c>
      <c r="D78" s="85" t="str">
        <f t="shared" si="7"/>
        <v/>
      </c>
      <c r="E78" s="81" t="str">
        <f t="shared" si="4"/>
        <v>0</v>
      </c>
      <c r="F78" s="85">
        <f t="shared" si="8"/>
        <v>0</v>
      </c>
      <c r="G78" s="85" t="str">
        <f t="shared" si="5"/>
        <v/>
      </c>
    </row>
    <row r="79" spans="1:7" x14ac:dyDescent="0.25">
      <c r="A79" s="74">
        <v>50</v>
      </c>
      <c r="B79" s="81" t="str">
        <f t="shared" si="3"/>
        <v/>
      </c>
      <c r="C79" s="85" t="str">
        <f t="shared" si="6"/>
        <v/>
      </c>
      <c r="D79" s="85" t="str">
        <f t="shared" si="7"/>
        <v/>
      </c>
      <c r="E79" s="81" t="str">
        <f t="shared" si="4"/>
        <v>0</v>
      </c>
      <c r="F79" s="85">
        <f t="shared" si="8"/>
        <v>0</v>
      </c>
      <c r="G79" s="85" t="str">
        <f t="shared" si="5"/>
        <v/>
      </c>
    </row>
    <row r="80" spans="1:7" x14ac:dyDescent="0.25">
      <c r="A80" s="74">
        <v>51</v>
      </c>
      <c r="B80" s="81" t="str">
        <f t="shared" si="3"/>
        <v/>
      </c>
      <c r="C80" s="85" t="str">
        <f t="shared" si="6"/>
        <v/>
      </c>
      <c r="D80" s="85" t="str">
        <f t="shared" si="7"/>
        <v/>
      </c>
      <c r="E80" s="81" t="str">
        <f t="shared" si="4"/>
        <v>0</v>
      </c>
      <c r="F80" s="85">
        <f t="shared" si="8"/>
        <v>0</v>
      </c>
      <c r="G80" s="85" t="str">
        <f t="shared" si="5"/>
        <v/>
      </c>
    </row>
    <row r="81" spans="1:7" x14ac:dyDescent="0.25">
      <c r="A81" s="74">
        <v>52</v>
      </c>
      <c r="B81" s="81" t="str">
        <f t="shared" si="3"/>
        <v/>
      </c>
      <c r="C81" s="85" t="str">
        <f t="shared" si="6"/>
        <v/>
      </c>
      <c r="D81" s="85" t="str">
        <f t="shared" si="7"/>
        <v/>
      </c>
      <c r="E81" s="81" t="str">
        <f t="shared" si="4"/>
        <v>0</v>
      </c>
      <c r="F81" s="85">
        <f t="shared" si="8"/>
        <v>0</v>
      </c>
      <c r="G81" s="85" t="str">
        <f t="shared" si="5"/>
        <v/>
      </c>
    </row>
    <row r="82" spans="1:7" x14ac:dyDescent="0.25">
      <c r="A82" s="74">
        <v>53</v>
      </c>
      <c r="B82" s="81" t="str">
        <f t="shared" si="3"/>
        <v/>
      </c>
      <c r="C82" s="85" t="str">
        <f t="shared" si="6"/>
        <v/>
      </c>
      <c r="D82" s="85" t="str">
        <f t="shared" si="7"/>
        <v/>
      </c>
      <c r="E82" s="81" t="str">
        <f t="shared" si="4"/>
        <v>0</v>
      </c>
      <c r="F82" s="85">
        <f t="shared" si="8"/>
        <v>0</v>
      </c>
      <c r="G82" s="85" t="str">
        <f t="shared" si="5"/>
        <v/>
      </c>
    </row>
    <row r="83" spans="1:7" x14ac:dyDescent="0.25">
      <c r="A83" s="74">
        <v>54</v>
      </c>
      <c r="B83" s="81" t="str">
        <f t="shared" si="3"/>
        <v/>
      </c>
      <c r="C83" s="85" t="str">
        <f t="shared" si="6"/>
        <v/>
      </c>
      <c r="D83" s="85" t="str">
        <f t="shared" si="7"/>
        <v/>
      </c>
      <c r="E83" s="81" t="str">
        <f t="shared" si="4"/>
        <v>0</v>
      </c>
      <c r="F83" s="85">
        <f t="shared" si="8"/>
        <v>0</v>
      </c>
      <c r="G83" s="85" t="str">
        <f t="shared" si="5"/>
        <v/>
      </c>
    </row>
    <row r="84" spans="1:7" x14ac:dyDescent="0.25">
      <c r="A84" s="74">
        <v>55</v>
      </c>
      <c r="B84" s="81" t="str">
        <f t="shared" si="3"/>
        <v/>
      </c>
      <c r="C84" s="85" t="str">
        <f t="shared" si="6"/>
        <v/>
      </c>
      <c r="D84" s="85" t="str">
        <f t="shared" si="7"/>
        <v/>
      </c>
      <c r="E84" s="81" t="str">
        <f t="shared" si="4"/>
        <v>0</v>
      </c>
      <c r="F84" s="85">
        <f t="shared" si="8"/>
        <v>0</v>
      </c>
      <c r="G84" s="85" t="str">
        <f t="shared" si="5"/>
        <v/>
      </c>
    </row>
    <row r="85" spans="1:7" x14ac:dyDescent="0.25">
      <c r="A85" s="74">
        <v>56</v>
      </c>
      <c r="B85" s="81" t="str">
        <f t="shared" si="3"/>
        <v/>
      </c>
      <c r="C85" s="85" t="str">
        <f t="shared" si="6"/>
        <v/>
      </c>
      <c r="D85" s="85" t="str">
        <f t="shared" si="7"/>
        <v/>
      </c>
      <c r="E85" s="81" t="str">
        <f t="shared" si="4"/>
        <v>0</v>
      </c>
      <c r="F85" s="85">
        <f t="shared" si="8"/>
        <v>0</v>
      </c>
      <c r="G85" s="85" t="str">
        <f t="shared" si="5"/>
        <v/>
      </c>
    </row>
    <row r="86" spans="1:7" x14ac:dyDescent="0.25">
      <c r="A86" s="74">
        <v>57</v>
      </c>
      <c r="B86" s="81" t="str">
        <f t="shared" si="3"/>
        <v/>
      </c>
      <c r="C86" s="85" t="str">
        <f t="shared" si="6"/>
        <v/>
      </c>
      <c r="D86" s="85" t="str">
        <f t="shared" si="7"/>
        <v/>
      </c>
      <c r="E86" s="81" t="str">
        <f t="shared" si="4"/>
        <v>0</v>
      </c>
      <c r="F86" s="85">
        <f t="shared" si="8"/>
        <v>0</v>
      </c>
      <c r="G86" s="85" t="str">
        <f t="shared" si="5"/>
        <v/>
      </c>
    </row>
    <row r="87" spans="1:7" x14ac:dyDescent="0.25">
      <c r="A87" s="74">
        <v>58</v>
      </c>
      <c r="B87" s="81" t="str">
        <f t="shared" si="3"/>
        <v/>
      </c>
      <c r="C87" s="85" t="str">
        <f t="shared" si="6"/>
        <v/>
      </c>
      <c r="D87" s="85" t="str">
        <f t="shared" si="7"/>
        <v/>
      </c>
      <c r="E87" s="81" t="str">
        <f t="shared" si="4"/>
        <v>0</v>
      </c>
      <c r="F87" s="85">
        <f t="shared" si="8"/>
        <v>0</v>
      </c>
      <c r="G87" s="85" t="str">
        <f t="shared" si="5"/>
        <v/>
      </c>
    </row>
    <row r="88" spans="1:7" x14ac:dyDescent="0.25">
      <c r="A88" s="74">
        <v>59</v>
      </c>
      <c r="B88" s="81" t="str">
        <f t="shared" si="3"/>
        <v/>
      </c>
      <c r="C88" s="85" t="str">
        <f t="shared" si="6"/>
        <v/>
      </c>
      <c r="D88" s="85" t="str">
        <f t="shared" si="7"/>
        <v/>
      </c>
      <c r="E88" s="81" t="str">
        <f t="shared" si="4"/>
        <v>0</v>
      </c>
      <c r="F88" s="85">
        <f t="shared" si="8"/>
        <v>0</v>
      </c>
      <c r="G88" s="85" t="str">
        <f t="shared" si="5"/>
        <v/>
      </c>
    </row>
    <row r="89" spans="1:7" x14ac:dyDescent="0.25">
      <c r="A89" s="74">
        <v>60</v>
      </c>
      <c r="B89" s="81" t="str">
        <f t="shared" si="3"/>
        <v/>
      </c>
      <c r="C89" s="85" t="str">
        <f t="shared" si="6"/>
        <v/>
      </c>
      <c r="D89" s="85" t="str">
        <f t="shared" si="7"/>
        <v/>
      </c>
      <c r="E89" s="81" t="str">
        <f t="shared" si="4"/>
        <v>0</v>
      </c>
      <c r="F89" s="85">
        <f t="shared" si="8"/>
        <v>0</v>
      </c>
      <c r="G89" s="85" t="str">
        <f t="shared" si="5"/>
        <v/>
      </c>
    </row>
    <row r="90" spans="1:7" x14ac:dyDescent="0.25">
      <c r="A90" s="74">
        <v>61</v>
      </c>
      <c r="B90" s="81" t="str">
        <f t="shared" si="3"/>
        <v/>
      </c>
      <c r="C90" s="85" t="str">
        <f t="shared" si="6"/>
        <v/>
      </c>
      <c r="D90" s="85" t="str">
        <f t="shared" si="7"/>
        <v/>
      </c>
      <c r="E90" s="81" t="str">
        <f t="shared" si="4"/>
        <v>0</v>
      </c>
      <c r="F90" s="85">
        <f t="shared" si="8"/>
        <v>0</v>
      </c>
      <c r="G90" s="85" t="str">
        <f t="shared" si="5"/>
        <v/>
      </c>
    </row>
    <row r="91" spans="1:7" x14ac:dyDescent="0.25">
      <c r="A91" s="74">
        <v>62</v>
      </c>
      <c r="B91" s="81" t="str">
        <f t="shared" si="3"/>
        <v/>
      </c>
      <c r="C91" s="85" t="str">
        <f t="shared" si="6"/>
        <v/>
      </c>
      <c r="D91" s="85" t="str">
        <f t="shared" si="7"/>
        <v/>
      </c>
      <c r="E91" s="81" t="str">
        <f t="shared" si="4"/>
        <v>0</v>
      </c>
      <c r="F91" s="85">
        <f t="shared" si="8"/>
        <v>0</v>
      </c>
      <c r="G91" s="85" t="str">
        <f t="shared" si="5"/>
        <v/>
      </c>
    </row>
    <row r="92" spans="1:7" x14ac:dyDescent="0.25">
      <c r="A92" s="74">
        <v>63</v>
      </c>
      <c r="B92" s="81" t="str">
        <f t="shared" si="3"/>
        <v/>
      </c>
      <c r="C92" s="85" t="str">
        <f t="shared" si="6"/>
        <v/>
      </c>
      <c r="D92" s="85" t="str">
        <f t="shared" si="7"/>
        <v/>
      </c>
      <c r="E92" s="81" t="str">
        <f t="shared" si="4"/>
        <v>0</v>
      </c>
      <c r="F92" s="85">
        <f t="shared" si="8"/>
        <v>0</v>
      </c>
      <c r="G92" s="85" t="str">
        <f t="shared" si="5"/>
        <v/>
      </c>
    </row>
    <row r="93" spans="1:7" x14ac:dyDescent="0.25">
      <c r="A93" s="74">
        <v>64</v>
      </c>
      <c r="B93" s="81" t="str">
        <f t="shared" si="3"/>
        <v/>
      </c>
      <c r="C93" s="85" t="str">
        <f t="shared" si="6"/>
        <v/>
      </c>
      <c r="D93" s="85" t="str">
        <f t="shared" si="7"/>
        <v/>
      </c>
      <c r="E93" s="81" t="str">
        <f t="shared" si="4"/>
        <v>0</v>
      </c>
      <c r="F93" s="85">
        <f t="shared" si="8"/>
        <v>0</v>
      </c>
      <c r="G93" s="85" t="str">
        <f t="shared" si="5"/>
        <v/>
      </c>
    </row>
    <row r="94" spans="1:7" x14ac:dyDescent="0.25">
      <c r="A94" s="74">
        <v>65</v>
      </c>
      <c r="B94" s="81" t="str">
        <f t="shared" si="3"/>
        <v/>
      </c>
      <c r="C94" s="85" t="str">
        <f t="shared" ref="C94:C125" si="9">IF(B94="","",$C$28)</f>
        <v/>
      </c>
      <c r="D94" s="85" t="str">
        <f t="shared" ref="D94:D125" si="10">IF(B94="","",$D$28)</f>
        <v/>
      </c>
      <c r="E94" s="81" t="str">
        <f t="shared" si="4"/>
        <v>0</v>
      </c>
      <c r="F94" s="85">
        <f t="shared" ref="F94:F125" si="11">IF(E94="","0",$F$28)</f>
        <v>0</v>
      </c>
      <c r="G94" s="85" t="str">
        <f t="shared" si="5"/>
        <v/>
      </c>
    </row>
    <row r="95" spans="1:7" x14ac:dyDescent="0.25">
      <c r="A95" s="74">
        <v>66</v>
      </c>
      <c r="B95" s="81" t="str">
        <f t="shared" ref="B95:B158" si="12">IF(A95&lt;=$B$27,A95,"")</f>
        <v/>
      </c>
      <c r="C95" s="85" t="str">
        <f t="shared" si="9"/>
        <v/>
      </c>
      <c r="D95" s="85" t="str">
        <f t="shared" si="10"/>
        <v/>
      </c>
      <c r="E95" s="81" t="str">
        <f t="shared" ref="E95:E158" si="13">IF(B95&lt;=E$27,A95,"0")</f>
        <v>0</v>
      </c>
      <c r="F95" s="85">
        <f t="shared" si="11"/>
        <v>0</v>
      </c>
      <c r="G95" s="85" t="str">
        <f t="shared" si="5"/>
        <v/>
      </c>
    </row>
    <row r="96" spans="1:7" x14ac:dyDescent="0.25">
      <c r="A96" s="74">
        <v>67</v>
      </c>
      <c r="B96" s="81" t="str">
        <f t="shared" si="12"/>
        <v/>
      </c>
      <c r="C96" s="85" t="str">
        <f t="shared" si="9"/>
        <v/>
      </c>
      <c r="D96" s="85" t="str">
        <f t="shared" si="10"/>
        <v/>
      </c>
      <c r="E96" s="81" t="str">
        <f t="shared" si="13"/>
        <v>0</v>
      </c>
      <c r="F96" s="85">
        <f t="shared" si="11"/>
        <v>0</v>
      </c>
      <c r="G96" s="85" t="str">
        <f t="shared" si="5"/>
        <v/>
      </c>
    </row>
    <row r="97" spans="1:7" x14ac:dyDescent="0.25">
      <c r="A97" s="74">
        <v>68</v>
      </c>
      <c r="B97" s="81" t="str">
        <f t="shared" si="12"/>
        <v/>
      </c>
      <c r="C97" s="85" t="str">
        <f t="shared" si="9"/>
        <v/>
      </c>
      <c r="D97" s="85" t="str">
        <f t="shared" si="10"/>
        <v/>
      </c>
      <c r="E97" s="81" t="str">
        <f t="shared" si="13"/>
        <v>0</v>
      </c>
      <c r="F97" s="85">
        <f t="shared" si="11"/>
        <v>0</v>
      </c>
      <c r="G97" s="85" t="str">
        <f t="shared" si="5"/>
        <v/>
      </c>
    </row>
    <row r="98" spans="1:7" x14ac:dyDescent="0.25">
      <c r="A98" s="74">
        <v>69</v>
      </c>
      <c r="B98" s="81" t="str">
        <f t="shared" si="12"/>
        <v/>
      </c>
      <c r="C98" s="85" t="str">
        <f t="shared" si="9"/>
        <v/>
      </c>
      <c r="D98" s="85" t="str">
        <f t="shared" si="10"/>
        <v/>
      </c>
      <c r="E98" s="81" t="str">
        <f t="shared" si="13"/>
        <v>0</v>
      </c>
      <c r="F98" s="85">
        <f t="shared" si="11"/>
        <v>0</v>
      </c>
      <c r="G98" s="85" t="str">
        <f t="shared" ref="G98:G161" si="14">IF(B98="","",G97+C98+F98)</f>
        <v/>
      </c>
    </row>
    <row r="99" spans="1:7" x14ac:dyDescent="0.25">
      <c r="A99" s="74">
        <v>70</v>
      </c>
      <c r="B99" s="81" t="str">
        <f t="shared" si="12"/>
        <v/>
      </c>
      <c r="C99" s="85" t="str">
        <f t="shared" si="9"/>
        <v/>
      </c>
      <c r="D99" s="85" t="str">
        <f t="shared" si="10"/>
        <v/>
      </c>
      <c r="E99" s="81" t="str">
        <f t="shared" si="13"/>
        <v>0</v>
      </c>
      <c r="F99" s="85">
        <f t="shared" si="11"/>
        <v>0</v>
      </c>
      <c r="G99" s="85" t="str">
        <f t="shared" si="14"/>
        <v/>
      </c>
    </row>
    <row r="100" spans="1:7" x14ac:dyDescent="0.25">
      <c r="A100" s="74">
        <v>71</v>
      </c>
      <c r="B100" s="81" t="str">
        <f t="shared" si="12"/>
        <v/>
      </c>
      <c r="C100" s="85" t="str">
        <f t="shared" si="9"/>
        <v/>
      </c>
      <c r="D100" s="85" t="str">
        <f t="shared" si="10"/>
        <v/>
      </c>
      <c r="E100" s="81" t="str">
        <f t="shared" si="13"/>
        <v>0</v>
      </c>
      <c r="F100" s="85">
        <f t="shared" si="11"/>
        <v>0</v>
      </c>
      <c r="G100" s="85" t="str">
        <f t="shared" si="14"/>
        <v/>
      </c>
    </row>
    <row r="101" spans="1:7" x14ac:dyDescent="0.25">
      <c r="A101" s="74">
        <v>72</v>
      </c>
      <c r="B101" s="81" t="str">
        <f t="shared" si="12"/>
        <v/>
      </c>
      <c r="C101" s="85" t="str">
        <f t="shared" si="9"/>
        <v/>
      </c>
      <c r="D101" s="85" t="str">
        <f t="shared" si="10"/>
        <v/>
      </c>
      <c r="E101" s="81" t="str">
        <f t="shared" si="13"/>
        <v>0</v>
      </c>
      <c r="F101" s="85">
        <f t="shared" si="11"/>
        <v>0</v>
      </c>
      <c r="G101" s="85" t="str">
        <f t="shared" si="14"/>
        <v/>
      </c>
    </row>
    <row r="102" spans="1:7" x14ac:dyDescent="0.25">
      <c r="A102" s="74">
        <v>73</v>
      </c>
      <c r="B102" s="81" t="str">
        <f t="shared" si="12"/>
        <v/>
      </c>
      <c r="C102" s="85" t="str">
        <f t="shared" si="9"/>
        <v/>
      </c>
      <c r="D102" s="85" t="str">
        <f t="shared" si="10"/>
        <v/>
      </c>
      <c r="E102" s="81" t="str">
        <f t="shared" si="13"/>
        <v>0</v>
      </c>
      <c r="F102" s="85">
        <f t="shared" si="11"/>
        <v>0</v>
      </c>
      <c r="G102" s="85" t="str">
        <f t="shared" si="14"/>
        <v/>
      </c>
    </row>
    <row r="103" spans="1:7" x14ac:dyDescent="0.25">
      <c r="A103" s="74">
        <v>74</v>
      </c>
      <c r="B103" s="81" t="str">
        <f t="shared" si="12"/>
        <v/>
      </c>
      <c r="C103" s="85" t="str">
        <f t="shared" si="9"/>
        <v/>
      </c>
      <c r="D103" s="85" t="str">
        <f t="shared" si="10"/>
        <v/>
      </c>
      <c r="E103" s="81" t="str">
        <f t="shared" si="13"/>
        <v>0</v>
      </c>
      <c r="F103" s="85">
        <f t="shared" si="11"/>
        <v>0</v>
      </c>
      <c r="G103" s="85" t="str">
        <f t="shared" si="14"/>
        <v/>
      </c>
    </row>
    <row r="104" spans="1:7" x14ac:dyDescent="0.25">
      <c r="A104" s="74">
        <v>75</v>
      </c>
      <c r="B104" s="81" t="str">
        <f t="shared" si="12"/>
        <v/>
      </c>
      <c r="C104" s="85" t="str">
        <f t="shared" si="9"/>
        <v/>
      </c>
      <c r="D104" s="85" t="str">
        <f t="shared" si="10"/>
        <v/>
      </c>
      <c r="E104" s="81" t="str">
        <f t="shared" si="13"/>
        <v>0</v>
      </c>
      <c r="F104" s="85">
        <f t="shared" si="11"/>
        <v>0</v>
      </c>
      <c r="G104" s="85" t="str">
        <f t="shared" si="14"/>
        <v/>
      </c>
    </row>
    <row r="105" spans="1:7" x14ac:dyDescent="0.25">
      <c r="A105" s="74">
        <v>76</v>
      </c>
      <c r="B105" s="81" t="str">
        <f t="shared" si="12"/>
        <v/>
      </c>
      <c r="C105" s="85" t="str">
        <f t="shared" si="9"/>
        <v/>
      </c>
      <c r="D105" s="85" t="str">
        <f t="shared" si="10"/>
        <v/>
      </c>
      <c r="E105" s="81" t="str">
        <f t="shared" si="13"/>
        <v>0</v>
      </c>
      <c r="F105" s="85">
        <f t="shared" si="11"/>
        <v>0</v>
      </c>
      <c r="G105" s="85" t="str">
        <f t="shared" si="14"/>
        <v/>
      </c>
    </row>
    <row r="106" spans="1:7" x14ac:dyDescent="0.25">
      <c r="A106" s="74">
        <v>77</v>
      </c>
      <c r="B106" s="81" t="str">
        <f t="shared" si="12"/>
        <v/>
      </c>
      <c r="C106" s="85" t="str">
        <f t="shared" si="9"/>
        <v/>
      </c>
      <c r="D106" s="85" t="str">
        <f t="shared" si="10"/>
        <v/>
      </c>
      <c r="E106" s="81" t="str">
        <f t="shared" si="13"/>
        <v>0</v>
      </c>
      <c r="F106" s="85">
        <f t="shared" si="11"/>
        <v>0</v>
      </c>
      <c r="G106" s="85" t="str">
        <f t="shared" si="14"/>
        <v/>
      </c>
    </row>
    <row r="107" spans="1:7" x14ac:dyDescent="0.25">
      <c r="A107" s="74">
        <v>78</v>
      </c>
      <c r="B107" s="81" t="str">
        <f t="shared" si="12"/>
        <v/>
      </c>
      <c r="C107" s="85" t="str">
        <f t="shared" si="9"/>
        <v/>
      </c>
      <c r="D107" s="85" t="str">
        <f t="shared" si="10"/>
        <v/>
      </c>
      <c r="E107" s="81" t="str">
        <f t="shared" si="13"/>
        <v>0</v>
      </c>
      <c r="F107" s="85">
        <f t="shared" si="11"/>
        <v>0</v>
      </c>
      <c r="G107" s="85" t="str">
        <f t="shared" si="14"/>
        <v/>
      </c>
    </row>
    <row r="108" spans="1:7" x14ac:dyDescent="0.25">
      <c r="A108" s="74">
        <v>79</v>
      </c>
      <c r="B108" s="81" t="str">
        <f t="shared" si="12"/>
        <v/>
      </c>
      <c r="C108" s="85" t="str">
        <f t="shared" si="9"/>
        <v/>
      </c>
      <c r="D108" s="85" t="str">
        <f t="shared" si="10"/>
        <v/>
      </c>
      <c r="E108" s="81" t="str">
        <f t="shared" si="13"/>
        <v>0</v>
      </c>
      <c r="F108" s="85">
        <f t="shared" si="11"/>
        <v>0</v>
      </c>
      <c r="G108" s="85" t="str">
        <f t="shared" si="14"/>
        <v/>
      </c>
    </row>
    <row r="109" spans="1:7" x14ac:dyDescent="0.25">
      <c r="A109" s="74">
        <v>80</v>
      </c>
      <c r="B109" s="81" t="str">
        <f t="shared" si="12"/>
        <v/>
      </c>
      <c r="C109" s="85" t="str">
        <f t="shared" si="9"/>
        <v/>
      </c>
      <c r="D109" s="85" t="str">
        <f t="shared" si="10"/>
        <v/>
      </c>
      <c r="E109" s="81" t="str">
        <f t="shared" si="13"/>
        <v>0</v>
      </c>
      <c r="F109" s="85">
        <f t="shared" si="11"/>
        <v>0</v>
      </c>
      <c r="G109" s="85" t="str">
        <f t="shared" si="14"/>
        <v/>
      </c>
    </row>
    <row r="110" spans="1:7" x14ac:dyDescent="0.25">
      <c r="A110" s="74">
        <v>81</v>
      </c>
      <c r="B110" s="81" t="str">
        <f t="shared" si="12"/>
        <v/>
      </c>
      <c r="C110" s="85" t="str">
        <f t="shared" si="9"/>
        <v/>
      </c>
      <c r="D110" s="85" t="str">
        <f t="shared" si="10"/>
        <v/>
      </c>
      <c r="E110" s="81" t="str">
        <f t="shared" si="13"/>
        <v>0</v>
      </c>
      <c r="F110" s="85">
        <f t="shared" si="11"/>
        <v>0</v>
      </c>
      <c r="G110" s="85" t="str">
        <f t="shared" si="14"/>
        <v/>
      </c>
    </row>
    <row r="111" spans="1:7" x14ac:dyDescent="0.25">
      <c r="A111" s="74">
        <v>82</v>
      </c>
      <c r="B111" s="81" t="str">
        <f t="shared" si="12"/>
        <v/>
      </c>
      <c r="C111" s="85" t="str">
        <f t="shared" si="9"/>
        <v/>
      </c>
      <c r="D111" s="85" t="str">
        <f t="shared" si="10"/>
        <v/>
      </c>
      <c r="E111" s="81" t="str">
        <f t="shared" si="13"/>
        <v>0</v>
      </c>
      <c r="F111" s="85">
        <f t="shared" si="11"/>
        <v>0</v>
      </c>
      <c r="G111" s="85" t="str">
        <f t="shared" si="14"/>
        <v/>
      </c>
    </row>
    <row r="112" spans="1:7" x14ac:dyDescent="0.25">
      <c r="A112" s="74">
        <v>83</v>
      </c>
      <c r="B112" s="81" t="str">
        <f t="shared" si="12"/>
        <v/>
      </c>
      <c r="C112" s="85" t="str">
        <f t="shared" si="9"/>
        <v/>
      </c>
      <c r="D112" s="85" t="str">
        <f t="shared" si="10"/>
        <v/>
      </c>
      <c r="E112" s="81" t="str">
        <f t="shared" si="13"/>
        <v>0</v>
      </c>
      <c r="F112" s="85">
        <f t="shared" si="11"/>
        <v>0</v>
      </c>
      <c r="G112" s="85" t="str">
        <f t="shared" si="14"/>
        <v/>
      </c>
    </row>
    <row r="113" spans="1:7" x14ac:dyDescent="0.25">
      <c r="A113" s="74">
        <v>84</v>
      </c>
      <c r="B113" s="81" t="str">
        <f t="shared" si="12"/>
        <v/>
      </c>
      <c r="C113" s="85" t="str">
        <f t="shared" si="9"/>
        <v/>
      </c>
      <c r="D113" s="85" t="str">
        <f t="shared" si="10"/>
        <v/>
      </c>
      <c r="E113" s="81" t="str">
        <f t="shared" si="13"/>
        <v>0</v>
      </c>
      <c r="F113" s="85">
        <f t="shared" si="11"/>
        <v>0</v>
      </c>
      <c r="G113" s="85" t="str">
        <f t="shared" si="14"/>
        <v/>
      </c>
    </row>
    <row r="114" spans="1:7" x14ac:dyDescent="0.25">
      <c r="A114" s="74">
        <v>85</v>
      </c>
      <c r="B114" s="81" t="str">
        <f t="shared" si="12"/>
        <v/>
      </c>
      <c r="C114" s="85" t="str">
        <f t="shared" si="9"/>
        <v/>
      </c>
      <c r="D114" s="85" t="str">
        <f t="shared" si="10"/>
        <v/>
      </c>
      <c r="E114" s="81" t="str">
        <f t="shared" si="13"/>
        <v>0</v>
      </c>
      <c r="F114" s="85">
        <f t="shared" si="11"/>
        <v>0</v>
      </c>
      <c r="G114" s="85" t="str">
        <f t="shared" si="14"/>
        <v/>
      </c>
    </row>
    <row r="115" spans="1:7" x14ac:dyDescent="0.25">
      <c r="A115" s="74">
        <v>86</v>
      </c>
      <c r="B115" s="81" t="str">
        <f t="shared" si="12"/>
        <v/>
      </c>
      <c r="C115" s="85" t="str">
        <f t="shared" si="9"/>
        <v/>
      </c>
      <c r="D115" s="85" t="str">
        <f t="shared" si="10"/>
        <v/>
      </c>
      <c r="E115" s="81" t="str">
        <f t="shared" si="13"/>
        <v>0</v>
      </c>
      <c r="F115" s="85">
        <f t="shared" si="11"/>
        <v>0</v>
      </c>
      <c r="G115" s="85" t="str">
        <f t="shared" si="14"/>
        <v/>
      </c>
    </row>
    <row r="116" spans="1:7" x14ac:dyDescent="0.25">
      <c r="A116" s="74">
        <v>87</v>
      </c>
      <c r="B116" s="81" t="str">
        <f t="shared" si="12"/>
        <v/>
      </c>
      <c r="C116" s="85" t="str">
        <f t="shared" si="9"/>
        <v/>
      </c>
      <c r="D116" s="85" t="str">
        <f t="shared" si="10"/>
        <v/>
      </c>
      <c r="E116" s="81" t="str">
        <f t="shared" si="13"/>
        <v>0</v>
      </c>
      <c r="F116" s="85">
        <f t="shared" si="11"/>
        <v>0</v>
      </c>
      <c r="G116" s="85" t="str">
        <f t="shared" si="14"/>
        <v/>
      </c>
    </row>
    <row r="117" spans="1:7" x14ac:dyDescent="0.25">
      <c r="A117" s="74">
        <v>88</v>
      </c>
      <c r="B117" s="81" t="str">
        <f t="shared" si="12"/>
        <v/>
      </c>
      <c r="C117" s="85" t="str">
        <f t="shared" si="9"/>
        <v/>
      </c>
      <c r="D117" s="85" t="str">
        <f t="shared" si="10"/>
        <v/>
      </c>
      <c r="E117" s="81" t="str">
        <f t="shared" si="13"/>
        <v>0</v>
      </c>
      <c r="F117" s="85">
        <f t="shared" si="11"/>
        <v>0</v>
      </c>
      <c r="G117" s="85" t="str">
        <f t="shared" si="14"/>
        <v/>
      </c>
    </row>
    <row r="118" spans="1:7" x14ac:dyDescent="0.25">
      <c r="A118" s="74">
        <v>89</v>
      </c>
      <c r="B118" s="81" t="str">
        <f t="shared" si="12"/>
        <v/>
      </c>
      <c r="C118" s="85" t="str">
        <f t="shared" si="9"/>
        <v/>
      </c>
      <c r="D118" s="85" t="str">
        <f t="shared" si="10"/>
        <v/>
      </c>
      <c r="E118" s="81" t="str">
        <f t="shared" si="13"/>
        <v>0</v>
      </c>
      <c r="F118" s="85">
        <f t="shared" si="11"/>
        <v>0</v>
      </c>
      <c r="G118" s="85" t="str">
        <f t="shared" si="14"/>
        <v/>
      </c>
    </row>
    <row r="119" spans="1:7" x14ac:dyDescent="0.25">
      <c r="A119" s="74">
        <v>90</v>
      </c>
      <c r="B119" s="81" t="str">
        <f t="shared" si="12"/>
        <v/>
      </c>
      <c r="C119" s="85" t="str">
        <f t="shared" si="9"/>
        <v/>
      </c>
      <c r="D119" s="85" t="str">
        <f t="shared" si="10"/>
        <v/>
      </c>
      <c r="E119" s="81" t="str">
        <f t="shared" si="13"/>
        <v>0</v>
      </c>
      <c r="F119" s="85">
        <f t="shared" si="11"/>
        <v>0</v>
      </c>
      <c r="G119" s="85" t="str">
        <f t="shared" si="14"/>
        <v/>
      </c>
    </row>
    <row r="120" spans="1:7" x14ac:dyDescent="0.25">
      <c r="A120" s="74">
        <v>91</v>
      </c>
      <c r="B120" s="81" t="str">
        <f t="shared" si="12"/>
        <v/>
      </c>
      <c r="C120" s="85" t="str">
        <f t="shared" si="9"/>
        <v/>
      </c>
      <c r="D120" s="85" t="str">
        <f t="shared" si="10"/>
        <v/>
      </c>
      <c r="E120" s="81" t="str">
        <f t="shared" si="13"/>
        <v>0</v>
      </c>
      <c r="F120" s="85">
        <f t="shared" si="11"/>
        <v>0</v>
      </c>
      <c r="G120" s="85" t="str">
        <f t="shared" si="14"/>
        <v/>
      </c>
    </row>
    <row r="121" spans="1:7" x14ac:dyDescent="0.25">
      <c r="A121" s="74">
        <v>92</v>
      </c>
      <c r="B121" s="81" t="str">
        <f t="shared" si="12"/>
        <v/>
      </c>
      <c r="C121" s="85" t="str">
        <f t="shared" si="9"/>
        <v/>
      </c>
      <c r="D121" s="85" t="str">
        <f t="shared" si="10"/>
        <v/>
      </c>
      <c r="E121" s="81" t="str">
        <f t="shared" si="13"/>
        <v>0</v>
      </c>
      <c r="F121" s="85">
        <f t="shared" si="11"/>
        <v>0</v>
      </c>
      <c r="G121" s="85" t="str">
        <f t="shared" si="14"/>
        <v/>
      </c>
    </row>
    <row r="122" spans="1:7" x14ac:dyDescent="0.25">
      <c r="A122" s="74">
        <v>93</v>
      </c>
      <c r="B122" s="81" t="str">
        <f t="shared" si="12"/>
        <v/>
      </c>
      <c r="C122" s="85" t="str">
        <f t="shared" si="9"/>
        <v/>
      </c>
      <c r="D122" s="85" t="str">
        <f t="shared" si="10"/>
        <v/>
      </c>
      <c r="E122" s="81" t="str">
        <f t="shared" si="13"/>
        <v>0</v>
      </c>
      <c r="F122" s="85">
        <f t="shared" si="11"/>
        <v>0</v>
      </c>
      <c r="G122" s="85" t="str">
        <f t="shared" si="14"/>
        <v/>
      </c>
    </row>
    <row r="123" spans="1:7" x14ac:dyDescent="0.25">
      <c r="A123" s="74">
        <v>94</v>
      </c>
      <c r="B123" s="81" t="str">
        <f t="shared" si="12"/>
        <v/>
      </c>
      <c r="C123" s="85" t="str">
        <f t="shared" si="9"/>
        <v/>
      </c>
      <c r="D123" s="85" t="str">
        <f t="shared" si="10"/>
        <v/>
      </c>
      <c r="E123" s="81" t="str">
        <f t="shared" si="13"/>
        <v>0</v>
      </c>
      <c r="F123" s="85">
        <f t="shared" si="11"/>
        <v>0</v>
      </c>
      <c r="G123" s="85" t="str">
        <f t="shared" si="14"/>
        <v/>
      </c>
    </row>
    <row r="124" spans="1:7" x14ac:dyDescent="0.25">
      <c r="A124" s="74">
        <v>95</v>
      </c>
      <c r="B124" s="81" t="str">
        <f t="shared" si="12"/>
        <v/>
      </c>
      <c r="C124" s="85" t="str">
        <f t="shared" si="9"/>
        <v/>
      </c>
      <c r="D124" s="85" t="str">
        <f t="shared" si="10"/>
        <v/>
      </c>
      <c r="E124" s="81" t="str">
        <f t="shared" si="13"/>
        <v>0</v>
      </c>
      <c r="F124" s="85">
        <f t="shared" si="11"/>
        <v>0</v>
      </c>
      <c r="G124" s="85" t="str">
        <f t="shared" si="14"/>
        <v/>
      </c>
    </row>
    <row r="125" spans="1:7" x14ac:dyDescent="0.25">
      <c r="A125" s="74">
        <v>96</v>
      </c>
      <c r="B125" s="81" t="str">
        <f t="shared" si="12"/>
        <v/>
      </c>
      <c r="C125" s="85" t="str">
        <f t="shared" si="9"/>
        <v/>
      </c>
      <c r="D125" s="85" t="str">
        <f t="shared" si="10"/>
        <v/>
      </c>
      <c r="E125" s="81" t="str">
        <f t="shared" si="13"/>
        <v>0</v>
      </c>
      <c r="F125" s="85">
        <f t="shared" si="11"/>
        <v>0</v>
      </c>
      <c r="G125" s="85" t="str">
        <f t="shared" si="14"/>
        <v/>
      </c>
    </row>
    <row r="126" spans="1:7" x14ac:dyDescent="0.25">
      <c r="A126" s="74">
        <v>97</v>
      </c>
      <c r="B126" s="81" t="str">
        <f t="shared" si="12"/>
        <v/>
      </c>
      <c r="C126" s="85" t="str">
        <f t="shared" ref="C126:C157" si="15">IF(B126="","",$C$28)</f>
        <v/>
      </c>
      <c r="D126" s="85" t="str">
        <f t="shared" ref="D126:D157" si="16">IF(B126="","",$D$28)</f>
        <v/>
      </c>
      <c r="E126" s="81" t="str">
        <f t="shared" si="13"/>
        <v>0</v>
      </c>
      <c r="F126" s="85">
        <f t="shared" ref="F126:F157" si="17">IF(E126="","0",$F$28)</f>
        <v>0</v>
      </c>
      <c r="G126" s="85" t="str">
        <f t="shared" si="14"/>
        <v/>
      </c>
    </row>
    <row r="127" spans="1:7" x14ac:dyDescent="0.25">
      <c r="A127" s="74">
        <v>98</v>
      </c>
      <c r="B127" s="81" t="str">
        <f t="shared" si="12"/>
        <v/>
      </c>
      <c r="C127" s="85" t="str">
        <f t="shared" si="15"/>
        <v/>
      </c>
      <c r="D127" s="85" t="str">
        <f t="shared" si="16"/>
        <v/>
      </c>
      <c r="E127" s="81" t="str">
        <f t="shared" si="13"/>
        <v>0</v>
      </c>
      <c r="F127" s="85">
        <f t="shared" si="17"/>
        <v>0</v>
      </c>
      <c r="G127" s="85" t="str">
        <f t="shared" si="14"/>
        <v/>
      </c>
    </row>
    <row r="128" spans="1:7" x14ac:dyDescent="0.25">
      <c r="A128" s="74">
        <v>99</v>
      </c>
      <c r="B128" s="81" t="str">
        <f t="shared" si="12"/>
        <v/>
      </c>
      <c r="C128" s="85" t="str">
        <f t="shared" si="15"/>
        <v/>
      </c>
      <c r="D128" s="85" t="str">
        <f t="shared" si="16"/>
        <v/>
      </c>
      <c r="E128" s="81" t="str">
        <f t="shared" si="13"/>
        <v>0</v>
      </c>
      <c r="F128" s="85">
        <f t="shared" si="17"/>
        <v>0</v>
      </c>
      <c r="G128" s="85" t="str">
        <f t="shared" si="14"/>
        <v/>
      </c>
    </row>
    <row r="129" spans="1:7" x14ac:dyDescent="0.25">
      <c r="A129" s="74">
        <v>100</v>
      </c>
      <c r="B129" s="81" t="str">
        <f t="shared" si="12"/>
        <v/>
      </c>
      <c r="C129" s="85" t="str">
        <f t="shared" si="15"/>
        <v/>
      </c>
      <c r="D129" s="85" t="str">
        <f t="shared" si="16"/>
        <v/>
      </c>
      <c r="E129" s="81" t="str">
        <f t="shared" si="13"/>
        <v>0</v>
      </c>
      <c r="F129" s="85">
        <f t="shared" si="17"/>
        <v>0</v>
      </c>
      <c r="G129" s="85" t="str">
        <f t="shared" si="14"/>
        <v/>
      </c>
    </row>
    <row r="130" spans="1:7" x14ac:dyDescent="0.25">
      <c r="A130" s="74">
        <v>101</v>
      </c>
      <c r="B130" s="81" t="str">
        <f t="shared" si="12"/>
        <v/>
      </c>
      <c r="C130" s="85" t="str">
        <f t="shared" si="15"/>
        <v/>
      </c>
      <c r="D130" s="85" t="str">
        <f t="shared" si="16"/>
        <v/>
      </c>
      <c r="E130" s="81" t="str">
        <f t="shared" si="13"/>
        <v>0</v>
      </c>
      <c r="F130" s="85">
        <f t="shared" si="17"/>
        <v>0</v>
      </c>
      <c r="G130" s="85" t="str">
        <f t="shared" si="14"/>
        <v/>
      </c>
    </row>
    <row r="131" spans="1:7" x14ac:dyDescent="0.25">
      <c r="A131" s="74">
        <v>102</v>
      </c>
      <c r="B131" s="81" t="str">
        <f t="shared" si="12"/>
        <v/>
      </c>
      <c r="C131" s="85" t="str">
        <f t="shared" si="15"/>
        <v/>
      </c>
      <c r="D131" s="85" t="str">
        <f t="shared" si="16"/>
        <v/>
      </c>
      <c r="E131" s="81" t="str">
        <f t="shared" si="13"/>
        <v>0</v>
      </c>
      <c r="F131" s="85">
        <f t="shared" si="17"/>
        <v>0</v>
      </c>
      <c r="G131" s="85" t="str">
        <f t="shared" si="14"/>
        <v/>
      </c>
    </row>
    <row r="132" spans="1:7" x14ac:dyDescent="0.25">
      <c r="A132" s="74">
        <v>103</v>
      </c>
      <c r="B132" s="81" t="str">
        <f t="shared" si="12"/>
        <v/>
      </c>
      <c r="C132" s="85" t="str">
        <f t="shared" si="15"/>
        <v/>
      </c>
      <c r="D132" s="85" t="str">
        <f t="shared" si="16"/>
        <v/>
      </c>
      <c r="E132" s="81" t="str">
        <f t="shared" si="13"/>
        <v>0</v>
      </c>
      <c r="F132" s="85">
        <f t="shared" si="17"/>
        <v>0</v>
      </c>
      <c r="G132" s="85" t="str">
        <f t="shared" si="14"/>
        <v/>
      </c>
    </row>
    <row r="133" spans="1:7" x14ac:dyDescent="0.25">
      <c r="A133" s="74">
        <v>104</v>
      </c>
      <c r="B133" s="81" t="str">
        <f t="shared" si="12"/>
        <v/>
      </c>
      <c r="C133" s="85" t="str">
        <f t="shared" si="15"/>
        <v/>
      </c>
      <c r="D133" s="85" t="str">
        <f t="shared" si="16"/>
        <v/>
      </c>
      <c r="E133" s="81" t="str">
        <f t="shared" si="13"/>
        <v>0</v>
      </c>
      <c r="F133" s="85">
        <f t="shared" si="17"/>
        <v>0</v>
      </c>
      <c r="G133" s="85" t="str">
        <f t="shared" si="14"/>
        <v/>
      </c>
    </row>
    <row r="134" spans="1:7" x14ac:dyDescent="0.25">
      <c r="A134" s="74">
        <v>105</v>
      </c>
      <c r="B134" s="81" t="str">
        <f t="shared" si="12"/>
        <v/>
      </c>
      <c r="C134" s="85" t="str">
        <f t="shared" si="15"/>
        <v/>
      </c>
      <c r="D134" s="85" t="str">
        <f t="shared" si="16"/>
        <v/>
      </c>
      <c r="E134" s="81" t="str">
        <f t="shared" si="13"/>
        <v>0</v>
      </c>
      <c r="F134" s="85">
        <f t="shared" si="17"/>
        <v>0</v>
      </c>
      <c r="G134" s="85" t="str">
        <f t="shared" si="14"/>
        <v/>
      </c>
    </row>
    <row r="135" spans="1:7" x14ac:dyDescent="0.25">
      <c r="A135" s="74">
        <v>106</v>
      </c>
      <c r="B135" s="81" t="str">
        <f t="shared" si="12"/>
        <v/>
      </c>
      <c r="C135" s="85" t="str">
        <f t="shared" si="15"/>
        <v/>
      </c>
      <c r="D135" s="85" t="str">
        <f t="shared" si="16"/>
        <v/>
      </c>
      <c r="E135" s="81" t="str">
        <f t="shared" si="13"/>
        <v>0</v>
      </c>
      <c r="F135" s="85">
        <f t="shared" si="17"/>
        <v>0</v>
      </c>
      <c r="G135" s="85" t="str">
        <f t="shared" si="14"/>
        <v/>
      </c>
    </row>
    <row r="136" spans="1:7" x14ac:dyDescent="0.25">
      <c r="A136" s="74">
        <v>107</v>
      </c>
      <c r="B136" s="81" t="str">
        <f t="shared" si="12"/>
        <v/>
      </c>
      <c r="C136" s="85" t="str">
        <f t="shared" si="15"/>
        <v/>
      </c>
      <c r="D136" s="85" t="str">
        <f t="shared" si="16"/>
        <v/>
      </c>
      <c r="E136" s="81" t="str">
        <f t="shared" si="13"/>
        <v>0</v>
      </c>
      <c r="F136" s="85">
        <f t="shared" si="17"/>
        <v>0</v>
      </c>
      <c r="G136" s="85" t="str">
        <f t="shared" si="14"/>
        <v/>
      </c>
    </row>
    <row r="137" spans="1:7" x14ac:dyDescent="0.25">
      <c r="A137" s="74">
        <v>108</v>
      </c>
      <c r="B137" s="81" t="str">
        <f t="shared" si="12"/>
        <v/>
      </c>
      <c r="C137" s="85" t="str">
        <f t="shared" si="15"/>
        <v/>
      </c>
      <c r="D137" s="85" t="str">
        <f t="shared" si="16"/>
        <v/>
      </c>
      <c r="E137" s="81" t="str">
        <f t="shared" si="13"/>
        <v>0</v>
      </c>
      <c r="F137" s="85">
        <f t="shared" si="17"/>
        <v>0</v>
      </c>
      <c r="G137" s="85" t="str">
        <f t="shared" si="14"/>
        <v/>
      </c>
    </row>
    <row r="138" spans="1:7" x14ac:dyDescent="0.25">
      <c r="A138" s="74">
        <v>109</v>
      </c>
      <c r="B138" s="81" t="str">
        <f t="shared" si="12"/>
        <v/>
      </c>
      <c r="C138" s="85" t="str">
        <f t="shared" si="15"/>
        <v/>
      </c>
      <c r="D138" s="85" t="str">
        <f t="shared" si="16"/>
        <v/>
      </c>
      <c r="E138" s="81" t="str">
        <f t="shared" si="13"/>
        <v>0</v>
      </c>
      <c r="F138" s="85">
        <f t="shared" si="17"/>
        <v>0</v>
      </c>
      <c r="G138" s="85" t="str">
        <f t="shared" si="14"/>
        <v/>
      </c>
    </row>
    <row r="139" spans="1:7" x14ac:dyDescent="0.25">
      <c r="A139" s="74">
        <v>110</v>
      </c>
      <c r="B139" s="81" t="str">
        <f t="shared" si="12"/>
        <v/>
      </c>
      <c r="C139" s="85" t="str">
        <f t="shared" si="15"/>
        <v/>
      </c>
      <c r="D139" s="85" t="str">
        <f t="shared" si="16"/>
        <v/>
      </c>
      <c r="E139" s="81" t="str">
        <f t="shared" si="13"/>
        <v>0</v>
      </c>
      <c r="F139" s="85">
        <f t="shared" si="17"/>
        <v>0</v>
      </c>
      <c r="G139" s="85" t="str">
        <f t="shared" si="14"/>
        <v/>
      </c>
    </row>
    <row r="140" spans="1:7" x14ac:dyDescent="0.25">
      <c r="A140" s="74">
        <v>111</v>
      </c>
      <c r="B140" s="81" t="str">
        <f t="shared" si="12"/>
        <v/>
      </c>
      <c r="C140" s="85" t="str">
        <f t="shared" si="15"/>
        <v/>
      </c>
      <c r="D140" s="85" t="str">
        <f t="shared" si="16"/>
        <v/>
      </c>
      <c r="E140" s="81" t="str">
        <f t="shared" si="13"/>
        <v>0</v>
      </c>
      <c r="F140" s="85">
        <f t="shared" si="17"/>
        <v>0</v>
      </c>
      <c r="G140" s="85" t="str">
        <f t="shared" si="14"/>
        <v/>
      </c>
    </row>
    <row r="141" spans="1:7" x14ac:dyDescent="0.25">
      <c r="A141" s="74">
        <v>112</v>
      </c>
      <c r="B141" s="81" t="str">
        <f t="shared" si="12"/>
        <v/>
      </c>
      <c r="C141" s="85" t="str">
        <f t="shared" si="15"/>
        <v/>
      </c>
      <c r="D141" s="85" t="str">
        <f t="shared" si="16"/>
        <v/>
      </c>
      <c r="E141" s="81" t="str">
        <f t="shared" si="13"/>
        <v>0</v>
      </c>
      <c r="F141" s="85">
        <f t="shared" si="17"/>
        <v>0</v>
      </c>
      <c r="G141" s="85" t="str">
        <f t="shared" si="14"/>
        <v/>
      </c>
    </row>
    <row r="142" spans="1:7" x14ac:dyDescent="0.25">
      <c r="A142" s="74">
        <v>113</v>
      </c>
      <c r="B142" s="81" t="str">
        <f t="shared" si="12"/>
        <v/>
      </c>
      <c r="C142" s="85" t="str">
        <f t="shared" si="15"/>
        <v/>
      </c>
      <c r="D142" s="85" t="str">
        <f t="shared" si="16"/>
        <v/>
      </c>
      <c r="E142" s="81" t="str">
        <f t="shared" si="13"/>
        <v>0</v>
      </c>
      <c r="F142" s="85">
        <f t="shared" si="17"/>
        <v>0</v>
      </c>
      <c r="G142" s="85" t="str">
        <f t="shared" si="14"/>
        <v/>
      </c>
    </row>
    <row r="143" spans="1:7" x14ac:dyDescent="0.25">
      <c r="A143" s="74">
        <v>114</v>
      </c>
      <c r="B143" s="81" t="str">
        <f t="shared" si="12"/>
        <v/>
      </c>
      <c r="C143" s="85" t="str">
        <f t="shared" si="15"/>
        <v/>
      </c>
      <c r="D143" s="85" t="str">
        <f t="shared" si="16"/>
        <v/>
      </c>
      <c r="E143" s="81" t="str">
        <f t="shared" si="13"/>
        <v>0</v>
      </c>
      <c r="F143" s="85">
        <f t="shared" si="17"/>
        <v>0</v>
      </c>
      <c r="G143" s="85" t="str">
        <f t="shared" si="14"/>
        <v/>
      </c>
    </row>
    <row r="144" spans="1:7" x14ac:dyDescent="0.25">
      <c r="A144" s="74">
        <v>115</v>
      </c>
      <c r="B144" s="81" t="str">
        <f t="shared" si="12"/>
        <v/>
      </c>
      <c r="C144" s="85" t="str">
        <f t="shared" si="15"/>
        <v/>
      </c>
      <c r="D144" s="85" t="str">
        <f t="shared" si="16"/>
        <v/>
      </c>
      <c r="E144" s="81" t="str">
        <f t="shared" si="13"/>
        <v>0</v>
      </c>
      <c r="F144" s="85">
        <f t="shared" si="17"/>
        <v>0</v>
      </c>
      <c r="G144" s="85" t="str">
        <f t="shared" si="14"/>
        <v/>
      </c>
    </row>
    <row r="145" spans="1:7" x14ac:dyDescent="0.25">
      <c r="A145" s="74">
        <v>116</v>
      </c>
      <c r="B145" s="81" t="str">
        <f t="shared" si="12"/>
        <v/>
      </c>
      <c r="C145" s="85" t="str">
        <f t="shared" si="15"/>
        <v/>
      </c>
      <c r="D145" s="85" t="str">
        <f t="shared" si="16"/>
        <v/>
      </c>
      <c r="E145" s="81" t="str">
        <f t="shared" si="13"/>
        <v>0</v>
      </c>
      <c r="F145" s="85">
        <f t="shared" si="17"/>
        <v>0</v>
      </c>
      <c r="G145" s="85" t="str">
        <f t="shared" si="14"/>
        <v/>
      </c>
    </row>
    <row r="146" spans="1:7" x14ac:dyDescent="0.25">
      <c r="A146" s="74">
        <v>117</v>
      </c>
      <c r="B146" s="81" t="str">
        <f t="shared" si="12"/>
        <v/>
      </c>
      <c r="C146" s="85" t="str">
        <f t="shared" si="15"/>
        <v/>
      </c>
      <c r="D146" s="85" t="str">
        <f t="shared" si="16"/>
        <v/>
      </c>
      <c r="E146" s="81" t="str">
        <f t="shared" si="13"/>
        <v>0</v>
      </c>
      <c r="F146" s="85">
        <f t="shared" si="17"/>
        <v>0</v>
      </c>
      <c r="G146" s="85" t="str">
        <f t="shared" si="14"/>
        <v/>
      </c>
    </row>
    <row r="147" spans="1:7" x14ac:dyDescent="0.25">
      <c r="A147" s="74">
        <v>118</v>
      </c>
      <c r="B147" s="81" t="str">
        <f t="shared" si="12"/>
        <v/>
      </c>
      <c r="C147" s="85" t="str">
        <f t="shared" si="15"/>
        <v/>
      </c>
      <c r="D147" s="85" t="str">
        <f t="shared" si="16"/>
        <v/>
      </c>
      <c r="E147" s="81" t="str">
        <f t="shared" si="13"/>
        <v>0</v>
      </c>
      <c r="F147" s="85">
        <f t="shared" si="17"/>
        <v>0</v>
      </c>
      <c r="G147" s="85" t="str">
        <f t="shared" si="14"/>
        <v/>
      </c>
    </row>
    <row r="148" spans="1:7" x14ac:dyDescent="0.25">
      <c r="A148" s="74">
        <v>119</v>
      </c>
      <c r="B148" s="81" t="str">
        <f t="shared" si="12"/>
        <v/>
      </c>
      <c r="C148" s="85" t="str">
        <f t="shared" si="15"/>
        <v/>
      </c>
      <c r="D148" s="85" t="str">
        <f t="shared" si="16"/>
        <v/>
      </c>
      <c r="E148" s="81" t="str">
        <f t="shared" si="13"/>
        <v>0</v>
      </c>
      <c r="F148" s="85">
        <f t="shared" si="17"/>
        <v>0</v>
      </c>
      <c r="G148" s="85" t="str">
        <f t="shared" si="14"/>
        <v/>
      </c>
    </row>
    <row r="149" spans="1:7" x14ac:dyDescent="0.25">
      <c r="A149" s="74">
        <v>120</v>
      </c>
      <c r="B149" s="81" t="str">
        <f t="shared" si="12"/>
        <v/>
      </c>
      <c r="C149" s="85" t="str">
        <f t="shared" si="15"/>
        <v/>
      </c>
      <c r="D149" s="85" t="str">
        <f t="shared" si="16"/>
        <v/>
      </c>
      <c r="E149" s="81" t="str">
        <f t="shared" si="13"/>
        <v>0</v>
      </c>
      <c r="F149" s="85">
        <f t="shared" si="17"/>
        <v>0</v>
      </c>
      <c r="G149" s="85" t="str">
        <f t="shared" si="14"/>
        <v/>
      </c>
    </row>
    <row r="150" spans="1:7" x14ac:dyDescent="0.25">
      <c r="A150" s="74">
        <v>121</v>
      </c>
      <c r="B150" s="81" t="str">
        <f t="shared" si="12"/>
        <v/>
      </c>
      <c r="C150" s="85" t="str">
        <f t="shared" si="15"/>
        <v/>
      </c>
      <c r="D150" s="85" t="str">
        <f t="shared" si="16"/>
        <v/>
      </c>
      <c r="E150" s="81" t="str">
        <f t="shared" si="13"/>
        <v>0</v>
      </c>
      <c r="F150" s="85">
        <f t="shared" si="17"/>
        <v>0</v>
      </c>
      <c r="G150" s="85" t="str">
        <f t="shared" si="14"/>
        <v/>
      </c>
    </row>
    <row r="151" spans="1:7" x14ac:dyDescent="0.25">
      <c r="A151" s="74">
        <v>122</v>
      </c>
      <c r="B151" s="81" t="str">
        <f t="shared" si="12"/>
        <v/>
      </c>
      <c r="C151" s="85" t="str">
        <f t="shared" si="15"/>
        <v/>
      </c>
      <c r="D151" s="85" t="str">
        <f t="shared" si="16"/>
        <v/>
      </c>
      <c r="E151" s="81" t="str">
        <f t="shared" si="13"/>
        <v>0</v>
      </c>
      <c r="F151" s="85">
        <f t="shared" si="17"/>
        <v>0</v>
      </c>
      <c r="G151" s="85" t="str">
        <f t="shared" si="14"/>
        <v/>
      </c>
    </row>
    <row r="152" spans="1:7" x14ac:dyDescent="0.25">
      <c r="A152" s="74">
        <v>123</v>
      </c>
      <c r="B152" s="81" t="str">
        <f t="shared" si="12"/>
        <v/>
      </c>
      <c r="C152" s="85" t="str">
        <f t="shared" si="15"/>
        <v/>
      </c>
      <c r="D152" s="85" t="str">
        <f t="shared" si="16"/>
        <v/>
      </c>
      <c r="E152" s="81" t="str">
        <f t="shared" si="13"/>
        <v>0</v>
      </c>
      <c r="F152" s="85">
        <f t="shared" si="17"/>
        <v>0</v>
      </c>
      <c r="G152" s="85" t="str">
        <f t="shared" si="14"/>
        <v/>
      </c>
    </row>
    <row r="153" spans="1:7" x14ac:dyDescent="0.25">
      <c r="A153" s="74">
        <v>124</v>
      </c>
      <c r="B153" s="81" t="str">
        <f t="shared" si="12"/>
        <v/>
      </c>
      <c r="C153" s="85" t="str">
        <f t="shared" si="15"/>
        <v/>
      </c>
      <c r="D153" s="85" t="str">
        <f t="shared" si="16"/>
        <v/>
      </c>
      <c r="E153" s="81" t="str">
        <f t="shared" si="13"/>
        <v>0</v>
      </c>
      <c r="F153" s="85">
        <f t="shared" si="17"/>
        <v>0</v>
      </c>
      <c r="G153" s="85" t="str">
        <f t="shared" si="14"/>
        <v/>
      </c>
    </row>
    <row r="154" spans="1:7" x14ac:dyDescent="0.25">
      <c r="A154" s="74">
        <v>125</v>
      </c>
      <c r="B154" s="81" t="str">
        <f t="shared" si="12"/>
        <v/>
      </c>
      <c r="C154" s="85" t="str">
        <f t="shared" si="15"/>
        <v/>
      </c>
      <c r="D154" s="85" t="str">
        <f t="shared" si="16"/>
        <v/>
      </c>
      <c r="E154" s="81" t="str">
        <f t="shared" si="13"/>
        <v>0</v>
      </c>
      <c r="F154" s="85">
        <f t="shared" si="17"/>
        <v>0</v>
      </c>
      <c r="G154" s="85" t="str">
        <f t="shared" si="14"/>
        <v/>
      </c>
    </row>
    <row r="155" spans="1:7" x14ac:dyDescent="0.25">
      <c r="A155" s="74">
        <v>126</v>
      </c>
      <c r="B155" s="81" t="str">
        <f t="shared" si="12"/>
        <v/>
      </c>
      <c r="C155" s="85" t="str">
        <f t="shared" si="15"/>
        <v/>
      </c>
      <c r="D155" s="85" t="str">
        <f t="shared" si="16"/>
        <v/>
      </c>
      <c r="E155" s="81" t="str">
        <f t="shared" si="13"/>
        <v>0</v>
      </c>
      <c r="F155" s="85">
        <f t="shared" si="17"/>
        <v>0</v>
      </c>
      <c r="G155" s="85" t="str">
        <f t="shared" si="14"/>
        <v/>
      </c>
    </row>
    <row r="156" spans="1:7" x14ac:dyDescent="0.25">
      <c r="A156" s="74">
        <v>127</v>
      </c>
      <c r="B156" s="81" t="str">
        <f t="shared" si="12"/>
        <v/>
      </c>
      <c r="C156" s="85" t="str">
        <f t="shared" si="15"/>
        <v/>
      </c>
      <c r="D156" s="85" t="str">
        <f t="shared" si="16"/>
        <v/>
      </c>
      <c r="E156" s="81" t="str">
        <f t="shared" si="13"/>
        <v>0</v>
      </c>
      <c r="F156" s="85">
        <f t="shared" si="17"/>
        <v>0</v>
      </c>
      <c r="G156" s="85" t="str">
        <f t="shared" si="14"/>
        <v/>
      </c>
    </row>
    <row r="157" spans="1:7" x14ac:dyDescent="0.25">
      <c r="A157" s="74">
        <v>128</v>
      </c>
      <c r="B157" s="81" t="str">
        <f t="shared" si="12"/>
        <v/>
      </c>
      <c r="C157" s="85" t="str">
        <f t="shared" si="15"/>
        <v/>
      </c>
      <c r="D157" s="85" t="str">
        <f t="shared" si="16"/>
        <v/>
      </c>
      <c r="E157" s="81" t="str">
        <f t="shared" si="13"/>
        <v>0</v>
      </c>
      <c r="F157" s="85">
        <f t="shared" si="17"/>
        <v>0</v>
      </c>
      <c r="G157" s="85" t="str">
        <f t="shared" si="14"/>
        <v/>
      </c>
    </row>
    <row r="158" spans="1:7" x14ac:dyDescent="0.25">
      <c r="A158" s="74">
        <v>129</v>
      </c>
      <c r="B158" s="81" t="str">
        <f t="shared" si="12"/>
        <v/>
      </c>
      <c r="C158" s="85" t="str">
        <f t="shared" ref="C158:C179" si="18">IF(B158="","",$C$28)</f>
        <v/>
      </c>
      <c r="D158" s="85" t="str">
        <f t="shared" ref="D158:D179" si="19">IF(B158="","",$D$28)</f>
        <v/>
      </c>
      <c r="E158" s="81" t="str">
        <f t="shared" si="13"/>
        <v>0</v>
      </c>
      <c r="F158" s="85">
        <f t="shared" ref="F158:F179" si="20">IF(E158="","0",$F$28)</f>
        <v>0</v>
      </c>
      <c r="G158" s="85" t="str">
        <f t="shared" si="14"/>
        <v/>
      </c>
    </row>
    <row r="159" spans="1:7" x14ac:dyDescent="0.25">
      <c r="A159" s="74">
        <v>130</v>
      </c>
      <c r="B159" s="81" t="str">
        <f t="shared" ref="B159:B179" si="21">IF(A159&lt;=$B$27,A159,"")</f>
        <v/>
      </c>
      <c r="C159" s="85" t="str">
        <f t="shared" si="18"/>
        <v/>
      </c>
      <c r="D159" s="85" t="str">
        <f t="shared" si="19"/>
        <v/>
      </c>
      <c r="E159" s="81" t="str">
        <f t="shared" ref="E159:E179" si="22">IF(B159&lt;=E$27,A159,"0")</f>
        <v>0</v>
      </c>
      <c r="F159" s="85">
        <f t="shared" si="20"/>
        <v>0</v>
      </c>
      <c r="G159" s="85" t="str">
        <f t="shared" si="14"/>
        <v/>
      </c>
    </row>
    <row r="160" spans="1:7" x14ac:dyDescent="0.25">
      <c r="A160" s="74">
        <v>131</v>
      </c>
      <c r="B160" s="81" t="str">
        <f t="shared" si="21"/>
        <v/>
      </c>
      <c r="C160" s="85" t="str">
        <f t="shared" si="18"/>
        <v/>
      </c>
      <c r="D160" s="85" t="str">
        <f t="shared" si="19"/>
        <v/>
      </c>
      <c r="E160" s="81" t="str">
        <f t="shared" si="22"/>
        <v>0</v>
      </c>
      <c r="F160" s="85">
        <f t="shared" si="20"/>
        <v>0</v>
      </c>
      <c r="G160" s="85" t="str">
        <f t="shared" si="14"/>
        <v/>
      </c>
    </row>
    <row r="161" spans="1:7" x14ac:dyDescent="0.25">
      <c r="A161" s="74">
        <v>132</v>
      </c>
      <c r="B161" s="81" t="str">
        <f t="shared" si="21"/>
        <v/>
      </c>
      <c r="C161" s="85" t="str">
        <f t="shared" si="18"/>
        <v/>
      </c>
      <c r="D161" s="85" t="str">
        <f t="shared" si="19"/>
        <v/>
      </c>
      <c r="E161" s="81" t="str">
        <f t="shared" si="22"/>
        <v>0</v>
      </c>
      <c r="F161" s="85">
        <f t="shared" si="20"/>
        <v>0</v>
      </c>
      <c r="G161" s="85" t="str">
        <f t="shared" si="14"/>
        <v/>
      </c>
    </row>
    <row r="162" spans="1:7" x14ac:dyDescent="0.25">
      <c r="A162" s="74">
        <v>133</v>
      </c>
      <c r="B162" s="81" t="str">
        <f t="shared" si="21"/>
        <v/>
      </c>
      <c r="C162" s="85" t="str">
        <f t="shared" si="18"/>
        <v/>
      </c>
      <c r="D162" s="85" t="str">
        <f t="shared" si="19"/>
        <v/>
      </c>
      <c r="E162" s="81" t="str">
        <f t="shared" si="22"/>
        <v>0</v>
      </c>
      <c r="F162" s="85">
        <f t="shared" si="20"/>
        <v>0</v>
      </c>
      <c r="G162" s="85" t="str">
        <f t="shared" ref="G162:G179" si="23">IF(B162="","",G161+C162+F162)</f>
        <v/>
      </c>
    </row>
    <row r="163" spans="1:7" x14ac:dyDescent="0.25">
      <c r="A163" s="74">
        <v>134</v>
      </c>
      <c r="B163" s="81" t="str">
        <f t="shared" si="21"/>
        <v/>
      </c>
      <c r="C163" s="85" t="str">
        <f t="shared" si="18"/>
        <v/>
      </c>
      <c r="D163" s="85" t="str">
        <f t="shared" si="19"/>
        <v/>
      </c>
      <c r="E163" s="81" t="str">
        <f t="shared" si="22"/>
        <v>0</v>
      </c>
      <c r="F163" s="85">
        <f t="shared" si="20"/>
        <v>0</v>
      </c>
      <c r="G163" s="85" t="str">
        <f t="shared" si="23"/>
        <v/>
      </c>
    </row>
    <row r="164" spans="1:7" x14ac:dyDescent="0.25">
      <c r="A164" s="74">
        <v>135</v>
      </c>
      <c r="B164" s="81" t="str">
        <f t="shared" si="21"/>
        <v/>
      </c>
      <c r="C164" s="85" t="str">
        <f t="shared" si="18"/>
        <v/>
      </c>
      <c r="D164" s="85" t="str">
        <f t="shared" si="19"/>
        <v/>
      </c>
      <c r="E164" s="81" t="str">
        <f t="shared" si="22"/>
        <v>0</v>
      </c>
      <c r="F164" s="85">
        <f t="shared" si="20"/>
        <v>0</v>
      </c>
      <c r="G164" s="85" t="str">
        <f t="shared" si="23"/>
        <v/>
      </c>
    </row>
    <row r="165" spans="1:7" x14ac:dyDescent="0.25">
      <c r="A165" s="74">
        <v>136</v>
      </c>
      <c r="B165" s="81" t="str">
        <f t="shared" si="21"/>
        <v/>
      </c>
      <c r="C165" s="85" t="str">
        <f t="shared" si="18"/>
        <v/>
      </c>
      <c r="D165" s="85" t="str">
        <f t="shared" si="19"/>
        <v/>
      </c>
      <c r="E165" s="81" t="str">
        <f t="shared" si="22"/>
        <v>0</v>
      </c>
      <c r="F165" s="85">
        <f t="shared" si="20"/>
        <v>0</v>
      </c>
      <c r="G165" s="85" t="str">
        <f t="shared" si="23"/>
        <v/>
      </c>
    </row>
    <row r="166" spans="1:7" x14ac:dyDescent="0.25">
      <c r="A166" s="74">
        <v>137</v>
      </c>
      <c r="B166" s="81" t="str">
        <f t="shared" si="21"/>
        <v/>
      </c>
      <c r="C166" s="85" t="str">
        <f t="shared" si="18"/>
        <v/>
      </c>
      <c r="D166" s="85" t="str">
        <f t="shared" si="19"/>
        <v/>
      </c>
      <c r="E166" s="81" t="str">
        <f t="shared" si="22"/>
        <v>0</v>
      </c>
      <c r="F166" s="85">
        <f t="shared" si="20"/>
        <v>0</v>
      </c>
      <c r="G166" s="85" t="str">
        <f t="shared" si="23"/>
        <v/>
      </c>
    </row>
    <row r="167" spans="1:7" x14ac:dyDescent="0.25">
      <c r="A167" s="74">
        <v>138</v>
      </c>
      <c r="B167" s="81" t="str">
        <f t="shared" si="21"/>
        <v/>
      </c>
      <c r="C167" s="85" t="str">
        <f t="shared" si="18"/>
        <v/>
      </c>
      <c r="D167" s="85" t="str">
        <f t="shared" si="19"/>
        <v/>
      </c>
      <c r="E167" s="81" t="str">
        <f t="shared" si="22"/>
        <v>0</v>
      </c>
      <c r="F167" s="85">
        <f t="shared" si="20"/>
        <v>0</v>
      </c>
      <c r="G167" s="85" t="str">
        <f t="shared" si="23"/>
        <v/>
      </c>
    </row>
    <row r="168" spans="1:7" x14ac:dyDescent="0.25">
      <c r="A168" s="74">
        <v>139</v>
      </c>
      <c r="B168" s="81" t="str">
        <f t="shared" si="21"/>
        <v/>
      </c>
      <c r="C168" s="85" t="str">
        <f t="shared" si="18"/>
        <v/>
      </c>
      <c r="D168" s="85" t="str">
        <f t="shared" si="19"/>
        <v/>
      </c>
      <c r="E168" s="81" t="str">
        <f t="shared" si="22"/>
        <v>0</v>
      </c>
      <c r="F168" s="85">
        <f t="shared" si="20"/>
        <v>0</v>
      </c>
      <c r="G168" s="85" t="str">
        <f t="shared" si="23"/>
        <v/>
      </c>
    </row>
    <row r="169" spans="1:7" x14ac:dyDescent="0.25">
      <c r="A169" s="74">
        <v>140</v>
      </c>
      <c r="B169" s="81" t="str">
        <f t="shared" si="21"/>
        <v/>
      </c>
      <c r="C169" s="85" t="str">
        <f t="shared" si="18"/>
        <v/>
      </c>
      <c r="D169" s="85" t="str">
        <f t="shared" si="19"/>
        <v/>
      </c>
      <c r="E169" s="81" t="str">
        <f t="shared" si="22"/>
        <v>0</v>
      </c>
      <c r="F169" s="85">
        <f t="shared" si="20"/>
        <v>0</v>
      </c>
      <c r="G169" s="85" t="str">
        <f t="shared" si="23"/>
        <v/>
      </c>
    </row>
    <row r="170" spans="1:7" x14ac:dyDescent="0.25">
      <c r="A170" s="74">
        <v>141</v>
      </c>
      <c r="B170" s="81" t="str">
        <f t="shared" si="21"/>
        <v/>
      </c>
      <c r="C170" s="85" t="str">
        <f t="shared" si="18"/>
        <v/>
      </c>
      <c r="D170" s="85" t="str">
        <f t="shared" si="19"/>
        <v/>
      </c>
      <c r="E170" s="81" t="str">
        <f t="shared" si="22"/>
        <v>0</v>
      </c>
      <c r="F170" s="85">
        <f t="shared" si="20"/>
        <v>0</v>
      </c>
      <c r="G170" s="85" t="str">
        <f t="shared" si="23"/>
        <v/>
      </c>
    </row>
    <row r="171" spans="1:7" x14ac:dyDescent="0.25">
      <c r="A171" s="74">
        <v>142</v>
      </c>
      <c r="B171" s="81" t="str">
        <f t="shared" si="21"/>
        <v/>
      </c>
      <c r="C171" s="85" t="str">
        <f t="shared" si="18"/>
        <v/>
      </c>
      <c r="D171" s="85" t="str">
        <f t="shared" si="19"/>
        <v/>
      </c>
      <c r="E171" s="81" t="str">
        <f t="shared" si="22"/>
        <v>0</v>
      </c>
      <c r="F171" s="85">
        <f t="shared" si="20"/>
        <v>0</v>
      </c>
      <c r="G171" s="85" t="str">
        <f t="shared" si="23"/>
        <v/>
      </c>
    </row>
    <row r="172" spans="1:7" x14ac:dyDescent="0.25">
      <c r="A172" s="74">
        <v>143</v>
      </c>
      <c r="B172" s="81" t="str">
        <f t="shared" si="21"/>
        <v/>
      </c>
      <c r="C172" s="85" t="str">
        <f t="shared" si="18"/>
        <v/>
      </c>
      <c r="D172" s="85" t="str">
        <f t="shared" si="19"/>
        <v/>
      </c>
      <c r="E172" s="81" t="str">
        <f t="shared" si="22"/>
        <v>0</v>
      </c>
      <c r="F172" s="85">
        <f t="shared" si="20"/>
        <v>0</v>
      </c>
      <c r="G172" s="85" t="str">
        <f t="shared" si="23"/>
        <v/>
      </c>
    </row>
    <row r="173" spans="1:7" x14ac:dyDescent="0.25">
      <c r="A173" s="74">
        <v>144</v>
      </c>
      <c r="B173" s="81" t="str">
        <f t="shared" si="21"/>
        <v/>
      </c>
      <c r="C173" s="85" t="str">
        <f t="shared" si="18"/>
        <v/>
      </c>
      <c r="D173" s="85" t="str">
        <f t="shared" si="19"/>
        <v/>
      </c>
      <c r="E173" s="81" t="str">
        <f t="shared" si="22"/>
        <v>0</v>
      </c>
      <c r="F173" s="85">
        <f t="shared" si="20"/>
        <v>0</v>
      </c>
      <c r="G173" s="85" t="str">
        <f t="shared" si="23"/>
        <v/>
      </c>
    </row>
    <row r="174" spans="1:7" x14ac:dyDescent="0.25">
      <c r="A174" s="74">
        <v>145</v>
      </c>
      <c r="B174" s="81" t="str">
        <f t="shared" si="21"/>
        <v/>
      </c>
      <c r="C174" s="85" t="str">
        <f t="shared" si="18"/>
        <v/>
      </c>
      <c r="D174" s="85" t="str">
        <f t="shared" si="19"/>
        <v/>
      </c>
      <c r="E174" s="81" t="str">
        <f t="shared" si="22"/>
        <v>0</v>
      </c>
      <c r="F174" s="85">
        <f t="shared" si="20"/>
        <v>0</v>
      </c>
      <c r="G174" s="85" t="str">
        <f t="shared" si="23"/>
        <v/>
      </c>
    </row>
    <row r="175" spans="1:7" x14ac:dyDescent="0.25">
      <c r="A175" s="74">
        <v>146</v>
      </c>
      <c r="B175" s="81" t="str">
        <f t="shared" si="21"/>
        <v/>
      </c>
      <c r="C175" s="85" t="str">
        <f t="shared" si="18"/>
        <v/>
      </c>
      <c r="D175" s="85" t="str">
        <f t="shared" si="19"/>
        <v/>
      </c>
      <c r="E175" s="81" t="str">
        <f t="shared" si="22"/>
        <v>0</v>
      </c>
      <c r="F175" s="85">
        <f t="shared" si="20"/>
        <v>0</v>
      </c>
      <c r="G175" s="85" t="str">
        <f t="shared" si="23"/>
        <v/>
      </c>
    </row>
    <row r="176" spans="1:7" x14ac:dyDescent="0.25">
      <c r="A176" s="74">
        <v>147</v>
      </c>
      <c r="B176" s="81" t="str">
        <f t="shared" si="21"/>
        <v/>
      </c>
      <c r="C176" s="85" t="str">
        <f t="shared" si="18"/>
        <v/>
      </c>
      <c r="D176" s="85" t="str">
        <f t="shared" si="19"/>
        <v/>
      </c>
      <c r="E176" s="81" t="str">
        <f t="shared" si="22"/>
        <v>0</v>
      </c>
      <c r="F176" s="85">
        <f t="shared" si="20"/>
        <v>0</v>
      </c>
      <c r="G176" s="85" t="str">
        <f t="shared" si="23"/>
        <v/>
      </c>
    </row>
    <row r="177" spans="1:7" x14ac:dyDescent="0.25">
      <c r="A177" s="74">
        <v>148</v>
      </c>
      <c r="B177" s="81" t="str">
        <f t="shared" si="21"/>
        <v/>
      </c>
      <c r="C177" s="85" t="str">
        <f t="shared" si="18"/>
        <v/>
      </c>
      <c r="D177" s="85" t="str">
        <f t="shared" si="19"/>
        <v/>
      </c>
      <c r="E177" s="81" t="str">
        <f t="shared" si="22"/>
        <v>0</v>
      </c>
      <c r="F177" s="85">
        <f t="shared" si="20"/>
        <v>0</v>
      </c>
      <c r="G177" s="85" t="str">
        <f t="shared" si="23"/>
        <v/>
      </c>
    </row>
    <row r="178" spans="1:7" x14ac:dyDescent="0.25">
      <c r="A178" s="74">
        <v>149</v>
      </c>
      <c r="B178" s="81" t="str">
        <f t="shared" si="21"/>
        <v/>
      </c>
      <c r="C178" s="85" t="str">
        <f t="shared" si="18"/>
        <v/>
      </c>
      <c r="D178" s="85" t="str">
        <f t="shared" si="19"/>
        <v/>
      </c>
      <c r="E178" s="81" t="str">
        <f t="shared" si="22"/>
        <v>0</v>
      </c>
      <c r="F178" s="85">
        <f t="shared" si="20"/>
        <v>0</v>
      </c>
      <c r="G178" s="85" t="str">
        <f t="shared" si="23"/>
        <v/>
      </c>
    </row>
    <row r="179" spans="1:7" x14ac:dyDescent="0.25">
      <c r="A179" s="74">
        <v>150</v>
      </c>
      <c r="B179" s="81" t="str">
        <f t="shared" si="21"/>
        <v/>
      </c>
      <c r="C179" s="85" t="str">
        <f t="shared" si="18"/>
        <v/>
      </c>
      <c r="D179" s="85" t="str">
        <f t="shared" si="19"/>
        <v/>
      </c>
      <c r="E179" s="81" t="str">
        <f t="shared" si="22"/>
        <v>0</v>
      </c>
      <c r="F179" s="85">
        <f t="shared" si="20"/>
        <v>0</v>
      </c>
      <c r="G179" s="85" t="str">
        <f t="shared" si="23"/>
        <v/>
      </c>
    </row>
  </sheetData>
  <sheetProtection selectLockedCells="1"/>
  <mergeCells count="7">
    <mergeCell ref="H21:I21"/>
    <mergeCell ref="H25:I25"/>
    <mergeCell ref="H31:I31"/>
    <mergeCell ref="M24:N24"/>
    <mergeCell ref="A21:G21"/>
    <mergeCell ref="H22:I22"/>
    <mergeCell ref="H26:I26"/>
  </mergeCells>
  <pageMargins left="0.7" right="0.7" top="0.25" bottom="0.25" header="0.3" footer="0.3"/>
  <pageSetup scale="21" orientation="landscape" r:id="rId1"/>
  <headerFooter>
    <oddFooter>&amp;LCopyright SnowEx 2014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ROI Calculator</vt:lpstr>
      <vt:lpstr>Results</vt:lpstr>
      <vt:lpstr>Parking Lots</vt:lpstr>
      <vt:lpstr>Sidewalks</vt:lpstr>
      <vt:lpstr>Results!Print_Area</vt:lpstr>
      <vt:lpstr>'ROI Calculator'!Print_Area</vt:lpstr>
    </vt:vector>
  </TitlesOfParts>
  <Company>Douglas Dynamics,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Gilliland</dc:creator>
  <cp:lastModifiedBy>Daniel Gilliland</cp:lastModifiedBy>
  <cp:lastPrinted>2014-10-16T22:12:33Z</cp:lastPrinted>
  <dcterms:created xsi:type="dcterms:W3CDTF">2014-07-03T17:11:31Z</dcterms:created>
  <dcterms:modified xsi:type="dcterms:W3CDTF">2015-09-29T13:50:19Z</dcterms:modified>
</cp:coreProperties>
</file>